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<sst xmlns="http://schemas.openxmlformats.org/spreadsheetml/2006/main" count="14978" uniqueCount="442">
  <si>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</si>
  <si>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</si>
  <si>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</si>
  <si>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</si>
  <si>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</si>
  <si>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</si>
  <si>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</si>
  <si>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</si>
  <si>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</si>
  <si>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</si>
  <si>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</si>
  <si>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</si>
  <si>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</si>
  <si>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</si>
  <si>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</si>
  <si>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</si>
  <si>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</si>
  <si>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</si>
  <si>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</si>
  <si>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</si>
  <si>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</si>
  <si>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</si>
  <si>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</si>
  <si>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</si>
  <si>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</si>
  <si>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</si>
  <si>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</si>
  <si>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</si>
  <si>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</si>
  <si>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</si>
  <si>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</si>
  <si>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</si>
  <si>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</si>
  <si>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</si>
  <si>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</si>
  <si>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</si>
  <si>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</si>
  <si>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</si>
  <si>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</si>
  <si>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</si>
  <si>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</si>
  <si>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</si>
  <si>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</si>
  <si>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</si>
  <si>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</si>
  <si>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</si>
  <si>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</si>
  <si>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</si>
  <si>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</si>
  <si>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</si>
  <si>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</si>
  <si>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</si>
  <si>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</si>
  <si>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</si>
  <si>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</si>
  <si>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</si>
  <si>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</si>
  <si>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</si>
  <si>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</si>
  <si>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</si>
  <si>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</si>
  <si>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</si>
  <si>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</si>
  <si>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</si>
  <si>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</si>
  <si>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</si>
  <si>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</si>
  <si>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</si>
  <si>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</si>
  <si>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</si>
  <si>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</si>
  <si>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</si>
  <si>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</si>
  <si>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</si>
  <si>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</si>
  <si>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</si>
  <si>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</si>
  <si>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</si>
  <si>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</si>
  <si>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</si>
  <si>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</si>
  <si>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</si>
  <si>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</si>
  <si>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</si>
  <si>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</si>
  <si>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</si>
  <si>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</si>
  <si>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</si>
  <si>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</si>
  <si>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</si>
  <si>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</si>
  <si>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</si>
  <si>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</si>
  <si>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</si>
  <si>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</si>
  <si>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</si>
  <si>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</si>
  <si>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</si>
  <si>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</si>
  <si>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</si>
  <si>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</si>
  <si>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</si>
  <si>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</si>
  <si>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</si>
  <si>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</si>
  <si>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</si>
  <si>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</si>
  <si>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</si>
  <si>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</si>
  <si>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</si>
  <si>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</si>
  <si>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</si>
  <si>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</si>
  <si>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</si>
  <si>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</si>
  <si>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</si>
  <si>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</si>
  <si>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</si>
  <si>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</si>
  <si>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</si>
  <si>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</si>
  <si>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</si>
  <si>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</si>
  <si>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</si>
  <si>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</si>
  <si>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</si>
  <si>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</si>
  <si>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</si>
  <si>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</si>
  <si>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</si>
  <si>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</si>
  <si>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</si>
  <si>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</si>
  <si>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</si>
  <si>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</si>
  <si>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</si>
  <si>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</si>
  <si>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</si>
  <si>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</si>
  <si>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</si>
  <si>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</si>
  <si>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</si>
  <si>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</si>
  <si>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</si>
  <si>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</si>
  <si>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</si>
  <si>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</si>
  <si>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</si>
  <si>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</si>
  <si>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</si>
  <si>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</si>
  <si>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</si>
  <si>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</si>
  <si>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</si>
  <si>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</si>
  <si>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</si>
  <si>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</si>
  <si>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</si>
  <si>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</si>
  <si>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</si>
  <si>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</si>
  <si>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</si>
  <si>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</si>
  <si>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</si>
  <si>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</si>
  <si>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</si>
  <si>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</si>
  <si>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</si>
  <si>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</si>
  <si>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</si>
  <si>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</si>
  <si>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</si>
  <si>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</si>
  <si>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</si>
  <si>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</si>
  <si>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</si>
  <si>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</si>
  <si>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</si>
  <si>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</si>
  <si>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</si>
  <si>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</si>
  <si>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</si>
  <si>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</si>
  <si>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</si>
  <si>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</si>
  <si>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</si>
  <si>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</si>
  <si>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</si>
  <si>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</si>
  <si>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</si>
  <si>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</si>
  <si>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</si>
  <si>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</si>
  <si>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</si>
  <si>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</si>
  <si>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</si>
  <si>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</si>
  <si>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</si>
  <si>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</si>
  <si>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</si>
  <si>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</si>
  <si>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</si>
  <si>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</si>
  <si>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</si>
  <si>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</si>
  <si>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</si>
  <si>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</si>
  <si>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</si>
  <si>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</si>
  <si>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</si>
  <si>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</si>
  <si>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</si>
  <si>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</si>
  <si>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</si>
  <si>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</si>
  <si>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</si>
  <si>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</si>
  <si>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</si>
  <si>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</si>
  <si>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</si>
  <si>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</si>
  <si>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</si>
  <si>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</si>
  <si>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</si>
  <si>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</si>
  <si>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</si>
  <si>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</si>
  <si>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</si>
  <si>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</si>
  <si>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</si>
  <si>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</si>
  <si>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</si>
  <si>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</si>
  <si>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</si>
  <si>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</si>
  <si>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</si>
  <si>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</si>
  <si>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</si>
  <si>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</si>
  <si>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</si>
  <si>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</si>
  <si>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</si>
  <si>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</si>
  <si>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</si>
  <si>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</si>
  <si>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</si>
  <si>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</si>
  <si>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</si>
  <si>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</si>
  <si>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</si>
  <si>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</si>
  <si>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</si>
  <si>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</si>
  <si>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</si>
  <si>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</si>
  <si>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</si>
  <si>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</si>
  <si>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</si>
  <si>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</si>
  <si>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</si>
  <si>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</si>
  <si>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</si>
  <si>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</si>
  <si>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</si>
  <si>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</si>
  <si>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</si>
  <si>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</si>
  <si>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</si>
  <si>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</si>
  <si>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</si>
  <si>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</si>
  <si>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</si>
  <si>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</si>
  <si>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</si>
  <si>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</si>
  <si>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</si>
  <si>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</si>
  <si>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</si>
  <si>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</si>
  <si>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</si>
  <si>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</si>
  <si>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</si>
  <si>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</si>
  <si>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</si>
  <si>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</si>
  <si>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</si>
  <si>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</si>
  <si>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</si>
  <si>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</si>
  <si>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</si>
  <si>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</si>
  <si>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</si>
  <si>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</si>
  <si>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</si>
  <si>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</si>
  <si>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</si>
  <si>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</si>
  <si>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</si>
  <si>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</si>
  <si>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</si>
  <si>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</si>
  <si>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</si>
  <si>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</si>
  <si>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</si>
  <si>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</si>
  <si>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</si>
  <si>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</si>
  <si>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</si>
  <si>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</si>
  <si>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</si>
  <si>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</si>
  <si>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</si>
  <si>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</si>
  <si>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</si>
  <si>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</si>
  <si>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</si>
  <si>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</si>
  <si>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</si>
  <si>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</si>
  <si>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</si>
  <si>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</si>
  <si>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</si>
  <si>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</si>
  <si>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</si>
  <si>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</si>
  <si>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</si>
  <si>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</si>
  <si>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</si>
  <si>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</si>
  <si>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</si>
  <si>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</si>
  <si>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</si>
  <si>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</si>
  <si>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</si>
  <si>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</si>
  <si>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</si>
  <si>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</si>
  <si>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</si>
  <si>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</si>
  <si>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</si>
  <si>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</si>
  <si>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</si>
  <si>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</si>
  <si>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</si>
  <si>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</si>
  <si>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</si>
  <si>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</si>
  <si>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</si>
  <si>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</si>
  <si>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</si>
  <si>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</si>
  <si>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</si>
  <si>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</si>
  <si>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</si>
  <si>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</si>
  <si>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</si>
  <si>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</si>
  <si>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</si>
  <si>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</si>
  <si>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</si>
  <si>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</si>
  <si>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</si>
  <si>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</si>
  <si>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</si>
  <si>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</si>
  <si>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</si>
  <si>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</si>
  <si>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</si>
  <si>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</si>
  <si>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</si>
  <si>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</si>
  <si>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</si>
  <si>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</si>
  <si>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</si>
  <si>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</si>
  <si>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</si>
  <si>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</si>
  <si>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</si>
  <si>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</si>
  <si>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</si>
  <si>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</si>
  <si>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</si>
  <si>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</si>
  <si>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</si>
  <si>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</si>
  <si>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</si>
  <si>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</si>
  <si>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</si>
  <si>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</si>
  <si>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</si>
  <si>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</si>
  <si>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</si>
  <si>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</si>
  <si>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</si>
  <si>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</si>
  <si>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</si>
  <si>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</si>
  <si>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</si>
  <si>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</si>
  <si>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</si>
  <si>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</si>
  <si>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</si>
  <si>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</si>
  <si>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</si>
  <si>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</si>
  <si>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</si>
  <si>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</si>
  <si>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</si>
  <si>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</si>
  <si>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</si>
  <si>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</si>
  <si>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</si>
  <si>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</si>
  <si>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</si>
  <si>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</si>
  <si>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</si>
  <si>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</si>
  <si>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</si>
  <si>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</si>
  <si>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</si>
  <si>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</si>
  <si>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</si>
  <si>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</si>
  <si>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</si>
  <si>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</si>
  <si>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</si>
  <si>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</si>
  <si>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</si>
  <si>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>0611150</t>
  </si>
  <si>
    <t>0611110</t>
  </si>
  <si>
    <t xml:space="preserve">ВПУ ім Федоровського </t>
  </si>
  <si>
    <t>ЦПБЛ</t>
  </si>
  <si>
    <t>Кропивницьке ВПУ</t>
  </si>
  <si>
    <t>0611020</t>
  </si>
  <si>
    <t>0611010</t>
  </si>
  <si>
    <t>0611070</t>
  </si>
  <si>
    <t>0611040</t>
  </si>
  <si>
    <t>0611090</t>
  </si>
  <si>
    <t>060000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</si>
  <si>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 </t>
    </r>
    <r>
      <rPr>
        <u val="single"/>
        <sz val="8"/>
        <rFont val="Arial Narrow"/>
        <family val="2"/>
      </rPr>
      <t>квартальна (проміжна)</t>
    </r>
    <r>
      <rPr>
        <sz val="8"/>
        <rFont val="Arial Narrow"/>
        <family val="2"/>
      </rPr>
      <t xml:space="preserve">  </t>
    </r>
  </si>
  <si>
    <t xml:space="preserve">за дев"ять місяців 2019 року </t>
  </si>
  <si>
    <t>"11"_жовтня__ 2019__р.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</si>
</sst>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32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56" t="s">
        <v>0</v>
      </c>
      <c r="AI7" s="348" t="s">
        <v>2</v>
      </c>
      <c r="AJ7" s="348" t="s">
        <v>3</v>
      </c>
      <c r="AK7" s="348" t="s">
        <v>4</v>
      </c>
      <c r="AL7" s="348" t="s">
        <v>5</v>
      </c>
      <c r="AM7" s="348" t="s">
        <v>69</v>
      </c>
      <c r="AN7" s="348" t="s">
        <v>6</v>
      </c>
      <c r="AO7" s="352" t="s">
        <v>7</v>
      </c>
      <c r="AP7" s="353"/>
      <c r="AQ7" s="354" t="s">
        <v>9</v>
      </c>
      <c r="AS7" s="345" t="s">
        <v>0</v>
      </c>
      <c r="AT7" s="343" t="s">
        <v>2</v>
      </c>
      <c r="AU7" s="343" t="s">
        <v>3</v>
      </c>
      <c r="AV7" s="343" t="s">
        <v>4</v>
      </c>
      <c r="AW7" s="343" t="s">
        <v>5</v>
      </c>
      <c r="AX7" s="343" t="s">
        <v>69</v>
      </c>
      <c r="AY7" s="343" t="s">
        <v>6</v>
      </c>
      <c r="AZ7" s="347" t="s">
        <v>7</v>
      </c>
      <c r="BA7" s="347"/>
      <c r="BB7" s="350" t="s">
        <v>9</v>
      </c>
    </row>
    <row r="8" spans="1:54" ht="48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57"/>
      <c r="AI8" s="349"/>
      <c r="AJ8" s="349"/>
      <c r="AK8" s="349"/>
      <c r="AL8" s="349"/>
      <c r="AM8" s="349"/>
      <c r="AN8" s="349"/>
      <c r="AO8" s="29" t="s">
        <v>86</v>
      </c>
      <c r="AP8" s="28" t="s">
        <v>87</v>
      </c>
      <c r="AQ8" s="355"/>
      <c r="AS8" s="346"/>
      <c r="AT8" s="344"/>
      <c r="AU8" s="344"/>
      <c r="AV8" s="344"/>
      <c r="AW8" s="344"/>
      <c r="AX8" s="344"/>
      <c r="AY8" s="344"/>
      <c r="AZ8" s="29" t="s">
        <v>86</v>
      </c>
      <c r="BA8" s="28" t="s">
        <v>87</v>
      </c>
      <c r="BB8" s="35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1">
      <selection activeCell="Z25" sqref="Z25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3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7" width="12.25390625" style="0" customWidth="1"/>
    <col min="188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511" t="s">
        <v>406</v>
      </c>
      <c r="K1" s="511"/>
      <c r="L1" s="511"/>
      <c r="M1" s="511"/>
      <c r="N1" s="511"/>
      <c r="O1" s="511"/>
      <c r="R1" s="46"/>
      <c r="S1" s="46"/>
      <c r="T1" s="46"/>
      <c r="U1" s="46"/>
      <c r="V1" s="46"/>
      <c r="W1" s="46"/>
      <c r="X1" s="240"/>
      <c r="Y1" s="240"/>
      <c r="Z1" s="240"/>
      <c r="AA1" s="511" t="s">
        <v>406</v>
      </c>
      <c r="AB1" s="511"/>
      <c r="AC1" s="511"/>
      <c r="AD1" s="511"/>
      <c r="AE1" s="511"/>
      <c r="AF1" s="511"/>
      <c r="AH1" s="46"/>
      <c r="AI1" s="46"/>
      <c r="AJ1" s="46"/>
      <c r="AK1" s="46"/>
      <c r="AL1" s="46"/>
      <c r="AM1" s="46"/>
      <c r="AN1" s="240"/>
      <c r="AO1" s="240"/>
      <c r="AP1" s="240"/>
      <c r="AQ1" s="511" t="s">
        <v>406</v>
      </c>
      <c r="AR1" s="511"/>
      <c r="AS1" s="511"/>
      <c r="AT1" s="511"/>
      <c r="AU1" s="511"/>
      <c r="AV1" s="511"/>
      <c r="AX1" s="46"/>
      <c r="AY1" s="46"/>
      <c r="AZ1" s="46"/>
      <c r="BA1" s="46"/>
      <c r="BB1" s="46"/>
      <c r="BC1" s="46"/>
      <c r="BD1" s="240"/>
      <c r="BE1" s="240"/>
      <c r="BF1" s="240"/>
      <c r="BG1" s="511" t="s">
        <v>406</v>
      </c>
      <c r="BH1" s="511"/>
      <c r="BI1" s="511"/>
      <c r="BJ1" s="511"/>
      <c r="BK1" s="511"/>
      <c r="BL1" s="511"/>
      <c r="BN1" s="46"/>
      <c r="BO1" s="46"/>
      <c r="BP1" s="46"/>
      <c r="BQ1" s="46"/>
      <c r="BR1" s="46"/>
      <c r="BS1" s="46"/>
      <c r="BT1" s="240"/>
      <c r="BU1" s="240"/>
      <c r="BV1" s="240"/>
      <c r="BW1" s="511" t="s">
        <v>406</v>
      </c>
      <c r="BX1" s="511"/>
      <c r="BY1" s="511"/>
      <c r="BZ1" s="511"/>
      <c r="CA1" s="511"/>
      <c r="CB1" s="511"/>
      <c r="CD1" s="46"/>
      <c r="CE1" s="46"/>
      <c r="CF1" s="46"/>
      <c r="CG1" s="46"/>
      <c r="CH1" s="46"/>
      <c r="CI1" s="46"/>
      <c r="CJ1" s="240"/>
      <c r="CK1" s="240"/>
      <c r="CL1" s="240"/>
      <c r="CM1" s="511" t="s">
        <v>406</v>
      </c>
      <c r="CN1" s="511"/>
      <c r="CO1" s="511"/>
      <c r="CP1" s="511"/>
      <c r="CQ1" s="511"/>
      <c r="CR1" s="511"/>
      <c r="CT1" s="46"/>
      <c r="CU1" s="46"/>
      <c r="CV1" s="46"/>
      <c r="CW1" s="46"/>
      <c r="CX1" s="46"/>
      <c r="CY1" s="46"/>
      <c r="CZ1" s="240"/>
      <c r="DA1" s="240"/>
      <c r="DB1" s="240"/>
      <c r="DC1" s="511" t="s">
        <v>406</v>
      </c>
      <c r="DD1" s="511"/>
      <c r="DE1" s="511"/>
      <c r="DF1" s="511"/>
      <c r="DG1" s="511"/>
      <c r="DH1" s="511"/>
      <c r="DJ1" s="46"/>
      <c r="DK1" s="46"/>
      <c r="DL1" s="46"/>
      <c r="DM1" s="46"/>
      <c r="DN1" s="46"/>
      <c r="DO1" s="46"/>
      <c r="DP1" s="240"/>
      <c r="DQ1" s="240"/>
      <c r="DR1" s="240"/>
      <c r="DS1" s="511" t="s">
        <v>406</v>
      </c>
      <c r="DT1" s="511"/>
      <c r="DU1" s="511"/>
      <c r="DV1" s="511"/>
      <c r="DW1" s="511"/>
      <c r="DX1" s="511"/>
      <c r="DZ1" s="46"/>
      <c r="EA1" s="46"/>
      <c r="EB1" s="46"/>
      <c r="EC1" s="46"/>
      <c r="ED1" s="46"/>
      <c r="EE1" s="46"/>
      <c r="EF1" s="240"/>
      <c r="EG1" s="240"/>
      <c r="EH1" s="511" t="s">
        <v>406</v>
      </c>
      <c r="EI1" s="511"/>
      <c r="EJ1" s="511"/>
      <c r="EK1" s="511"/>
      <c r="EL1" s="511"/>
      <c r="EM1" s="511"/>
      <c r="EN1" s="511"/>
      <c r="EO1" s="46"/>
      <c r="EP1" s="46"/>
      <c r="EQ1" s="46"/>
      <c r="ER1" s="46"/>
      <c r="ES1" s="46"/>
      <c r="ET1" s="46"/>
      <c r="EU1" s="240"/>
      <c r="EV1" s="240"/>
      <c r="EW1" s="240"/>
      <c r="EX1" s="511" t="s">
        <v>406</v>
      </c>
      <c r="EY1" s="511"/>
      <c r="EZ1" s="511"/>
      <c r="FA1" s="511"/>
      <c r="FB1" s="511"/>
      <c r="FC1" s="511"/>
      <c r="FD1" s="46"/>
      <c r="FE1" s="46"/>
      <c r="FF1" s="46"/>
      <c r="FG1" s="46"/>
      <c r="FH1" s="46"/>
      <c r="FI1" s="46"/>
      <c r="FJ1" s="240"/>
      <c r="FK1" s="240"/>
      <c r="FL1" s="511" t="s">
        <v>406</v>
      </c>
      <c r="FM1" s="511"/>
      <c r="FN1" s="511"/>
      <c r="FO1" s="511"/>
      <c r="FP1" s="511"/>
      <c r="FQ1" s="511"/>
      <c r="FR1" s="511"/>
      <c r="FS1" s="46"/>
      <c r="FT1" s="46"/>
      <c r="FU1" s="46"/>
      <c r="FV1" s="46"/>
      <c r="FW1" s="46"/>
      <c r="FX1" s="46"/>
      <c r="FY1" s="240"/>
      <c r="FZ1" s="240"/>
      <c r="GA1" s="240"/>
      <c r="GB1" s="511" t="s">
        <v>406</v>
      </c>
      <c r="GC1" s="511"/>
      <c r="GD1" s="511"/>
      <c r="GE1" s="511"/>
      <c r="GF1" s="511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511"/>
      <c r="K2" s="511"/>
      <c r="L2" s="511"/>
      <c r="M2" s="511"/>
      <c r="N2" s="511"/>
      <c r="O2" s="511"/>
      <c r="R2" s="47"/>
      <c r="S2" s="46"/>
      <c r="T2" s="45"/>
      <c r="U2" s="46"/>
      <c r="V2" s="46"/>
      <c r="W2" s="46"/>
      <c r="X2" s="240"/>
      <c r="Y2" s="240"/>
      <c r="Z2" s="240"/>
      <c r="AA2" s="511"/>
      <c r="AB2" s="511"/>
      <c r="AC2" s="511"/>
      <c r="AD2" s="511"/>
      <c r="AE2" s="511"/>
      <c r="AF2" s="511"/>
      <c r="AH2" s="47"/>
      <c r="AI2" s="46"/>
      <c r="AJ2" s="45"/>
      <c r="AK2" s="46"/>
      <c r="AL2" s="46"/>
      <c r="AM2" s="46"/>
      <c r="AN2" s="240"/>
      <c r="AO2" s="240"/>
      <c r="AP2" s="240"/>
      <c r="AQ2" s="511"/>
      <c r="AR2" s="511"/>
      <c r="AS2" s="511"/>
      <c r="AT2" s="511"/>
      <c r="AU2" s="511"/>
      <c r="AV2" s="511"/>
      <c r="AX2" s="47"/>
      <c r="AY2" s="46"/>
      <c r="AZ2" s="45"/>
      <c r="BA2" s="46"/>
      <c r="BB2" s="46"/>
      <c r="BC2" s="46"/>
      <c r="BD2" s="240"/>
      <c r="BE2" s="240"/>
      <c r="BF2" s="240"/>
      <c r="BG2" s="511"/>
      <c r="BH2" s="511"/>
      <c r="BI2" s="511"/>
      <c r="BJ2" s="511"/>
      <c r="BK2" s="511"/>
      <c r="BL2" s="511"/>
      <c r="BN2" s="47"/>
      <c r="BO2" s="46"/>
      <c r="BP2" s="45"/>
      <c r="BQ2" s="46"/>
      <c r="BR2" s="46"/>
      <c r="BS2" s="46"/>
      <c r="BT2" s="240"/>
      <c r="BU2" s="240"/>
      <c r="BV2" s="240"/>
      <c r="BW2" s="511"/>
      <c r="BX2" s="511"/>
      <c r="BY2" s="511"/>
      <c r="BZ2" s="511"/>
      <c r="CA2" s="511"/>
      <c r="CB2" s="511"/>
      <c r="CD2" s="47"/>
      <c r="CE2" s="46"/>
      <c r="CF2" s="45"/>
      <c r="CG2" s="46"/>
      <c r="CH2" s="46"/>
      <c r="CI2" s="46"/>
      <c r="CJ2" s="240"/>
      <c r="CK2" s="240"/>
      <c r="CL2" s="240"/>
      <c r="CM2" s="511"/>
      <c r="CN2" s="511"/>
      <c r="CO2" s="511"/>
      <c r="CP2" s="511"/>
      <c r="CQ2" s="511"/>
      <c r="CR2" s="511"/>
      <c r="CT2" s="47"/>
      <c r="CU2" s="46"/>
      <c r="CV2" s="45"/>
      <c r="CW2" s="46"/>
      <c r="CX2" s="46"/>
      <c r="CY2" s="46"/>
      <c r="CZ2" s="240"/>
      <c r="DA2" s="240"/>
      <c r="DB2" s="240"/>
      <c r="DC2" s="511"/>
      <c r="DD2" s="511"/>
      <c r="DE2" s="511"/>
      <c r="DF2" s="511"/>
      <c r="DG2" s="511"/>
      <c r="DH2" s="511"/>
      <c r="DJ2" s="47"/>
      <c r="DK2" s="46"/>
      <c r="DL2" s="45"/>
      <c r="DM2" s="46"/>
      <c r="DN2" s="46"/>
      <c r="DO2" s="46"/>
      <c r="DP2" s="240"/>
      <c r="DQ2" s="240"/>
      <c r="DR2" s="240"/>
      <c r="DS2" s="511"/>
      <c r="DT2" s="511"/>
      <c r="DU2" s="511"/>
      <c r="DV2" s="511"/>
      <c r="DW2" s="511"/>
      <c r="DX2" s="511"/>
      <c r="DZ2" s="47"/>
      <c r="EA2" s="46"/>
      <c r="EB2" s="45"/>
      <c r="EC2" s="46"/>
      <c r="ED2" s="46"/>
      <c r="EE2" s="46"/>
      <c r="EF2" s="240"/>
      <c r="EG2" s="240"/>
      <c r="EH2" s="511"/>
      <c r="EI2" s="511"/>
      <c r="EJ2" s="511"/>
      <c r="EK2" s="511"/>
      <c r="EL2" s="511"/>
      <c r="EM2" s="511"/>
      <c r="EN2" s="511"/>
      <c r="EO2" s="47"/>
      <c r="EP2" s="46"/>
      <c r="EQ2" s="45"/>
      <c r="ER2" s="46"/>
      <c r="ES2" s="46"/>
      <c r="ET2" s="46"/>
      <c r="EU2" s="240"/>
      <c r="EV2" s="240"/>
      <c r="EW2" s="240"/>
      <c r="EX2" s="511"/>
      <c r="EY2" s="511"/>
      <c r="EZ2" s="511"/>
      <c r="FA2" s="511"/>
      <c r="FB2" s="511"/>
      <c r="FC2" s="511"/>
      <c r="FD2" s="47"/>
      <c r="FE2" s="46"/>
      <c r="FF2" s="45"/>
      <c r="FG2" s="46"/>
      <c r="FH2" s="46"/>
      <c r="FI2" s="46"/>
      <c r="FJ2" s="240"/>
      <c r="FK2" s="240"/>
      <c r="FL2" s="511"/>
      <c r="FM2" s="511"/>
      <c r="FN2" s="511"/>
      <c r="FO2" s="511"/>
      <c r="FP2" s="511"/>
      <c r="FQ2" s="511"/>
      <c r="FR2" s="511"/>
      <c r="FS2" s="47"/>
      <c r="FT2" s="46"/>
      <c r="FU2" s="45"/>
      <c r="FV2" s="46"/>
      <c r="FW2" s="46"/>
      <c r="FX2" s="46"/>
      <c r="FY2" s="240"/>
      <c r="FZ2" s="240"/>
      <c r="GA2" s="240"/>
      <c r="GB2" s="511"/>
      <c r="GC2" s="511"/>
      <c r="GD2" s="511"/>
      <c r="GE2" s="511"/>
      <c r="GF2" s="511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511"/>
      <c r="K3" s="511"/>
      <c r="L3" s="511"/>
      <c r="M3" s="511"/>
      <c r="N3" s="511"/>
      <c r="O3" s="511"/>
      <c r="R3" s="47"/>
      <c r="S3" s="46"/>
      <c r="T3" s="46"/>
      <c r="U3" s="46"/>
      <c r="V3" s="46"/>
      <c r="W3" s="46"/>
      <c r="X3" s="240"/>
      <c r="Y3" s="240"/>
      <c r="Z3" s="240"/>
      <c r="AA3" s="511"/>
      <c r="AB3" s="511"/>
      <c r="AC3" s="511"/>
      <c r="AD3" s="511"/>
      <c r="AE3" s="511"/>
      <c r="AF3" s="511"/>
      <c r="AH3" s="47"/>
      <c r="AI3" s="46"/>
      <c r="AJ3" s="46"/>
      <c r="AK3" s="46"/>
      <c r="AL3" s="46"/>
      <c r="AM3" s="46"/>
      <c r="AN3" s="240"/>
      <c r="AO3" s="240"/>
      <c r="AP3" s="240"/>
      <c r="AQ3" s="511"/>
      <c r="AR3" s="511"/>
      <c r="AS3" s="511"/>
      <c r="AT3" s="511"/>
      <c r="AU3" s="511"/>
      <c r="AV3" s="511"/>
      <c r="AX3" s="47"/>
      <c r="AY3" s="46"/>
      <c r="AZ3" s="46"/>
      <c r="BA3" s="46"/>
      <c r="BB3" s="46"/>
      <c r="BC3" s="46"/>
      <c r="BD3" s="240"/>
      <c r="BE3" s="240"/>
      <c r="BF3" s="240"/>
      <c r="BG3" s="511"/>
      <c r="BH3" s="511"/>
      <c r="BI3" s="511"/>
      <c r="BJ3" s="511"/>
      <c r="BK3" s="511"/>
      <c r="BL3" s="511"/>
      <c r="BN3" s="47"/>
      <c r="BO3" s="46"/>
      <c r="BP3" s="46"/>
      <c r="BQ3" s="46"/>
      <c r="BR3" s="46"/>
      <c r="BS3" s="46"/>
      <c r="BT3" s="240"/>
      <c r="BU3" s="240"/>
      <c r="BV3" s="240"/>
      <c r="BW3" s="511"/>
      <c r="BX3" s="511"/>
      <c r="BY3" s="511"/>
      <c r="BZ3" s="511"/>
      <c r="CA3" s="511"/>
      <c r="CB3" s="511"/>
      <c r="CD3" s="47"/>
      <c r="CE3" s="46"/>
      <c r="CF3" s="46"/>
      <c r="CG3" s="46"/>
      <c r="CH3" s="46"/>
      <c r="CI3" s="46"/>
      <c r="CJ3" s="240"/>
      <c r="CK3" s="240"/>
      <c r="CL3" s="240"/>
      <c r="CM3" s="511"/>
      <c r="CN3" s="511"/>
      <c r="CO3" s="511"/>
      <c r="CP3" s="511"/>
      <c r="CQ3" s="511"/>
      <c r="CR3" s="511"/>
      <c r="CT3" s="47"/>
      <c r="CU3" s="46"/>
      <c r="CV3" s="46"/>
      <c r="CW3" s="46"/>
      <c r="CX3" s="46"/>
      <c r="CY3" s="46"/>
      <c r="CZ3" s="240"/>
      <c r="DA3" s="240"/>
      <c r="DB3" s="240"/>
      <c r="DC3" s="511"/>
      <c r="DD3" s="511"/>
      <c r="DE3" s="511"/>
      <c r="DF3" s="511"/>
      <c r="DG3" s="511"/>
      <c r="DH3" s="511"/>
      <c r="DJ3" s="47"/>
      <c r="DK3" s="46"/>
      <c r="DL3" s="46"/>
      <c r="DM3" s="46"/>
      <c r="DN3" s="46"/>
      <c r="DO3" s="46"/>
      <c r="DP3" s="240"/>
      <c r="DQ3" s="240"/>
      <c r="DR3" s="240"/>
      <c r="DS3" s="511"/>
      <c r="DT3" s="511"/>
      <c r="DU3" s="511"/>
      <c r="DV3" s="511"/>
      <c r="DW3" s="511"/>
      <c r="DX3" s="511"/>
      <c r="DZ3" s="47"/>
      <c r="EA3" s="46"/>
      <c r="EB3" s="46"/>
      <c r="EC3" s="46"/>
      <c r="ED3" s="46"/>
      <c r="EE3" s="46"/>
      <c r="EF3" s="240"/>
      <c r="EG3" s="240"/>
      <c r="EH3" s="511"/>
      <c r="EI3" s="511"/>
      <c r="EJ3" s="511"/>
      <c r="EK3" s="511"/>
      <c r="EL3" s="511"/>
      <c r="EM3" s="511"/>
      <c r="EN3" s="511"/>
      <c r="EO3" s="47"/>
      <c r="EP3" s="46"/>
      <c r="EQ3" s="46"/>
      <c r="ER3" s="46"/>
      <c r="ES3" s="46"/>
      <c r="ET3" s="46"/>
      <c r="EU3" s="240"/>
      <c r="EV3" s="240"/>
      <c r="EW3" s="240"/>
      <c r="EX3" s="511"/>
      <c r="EY3" s="511"/>
      <c r="EZ3" s="511"/>
      <c r="FA3" s="511"/>
      <c r="FB3" s="511"/>
      <c r="FC3" s="511"/>
      <c r="FD3" s="47"/>
      <c r="FE3" s="46"/>
      <c r="FF3" s="46"/>
      <c r="FG3" s="46"/>
      <c r="FH3" s="46"/>
      <c r="FI3" s="46"/>
      <c r="FJ3" s="240"/>
      <c r="FK3" s="240"/>
      <c r="FL3" s="511"/>
      <c r="FM3" s="511"/>
      <c r="FN3" s="511"/>
      <c r="FO3" s="511"/>
      <c r="FP3" s="511"/>
      <c r="FQ3" s="511"/>
      <c r="FR3" s="511"/>
      <c r="FS3" s="47"/>
      <c r="FT3" s="46"/>
      <c r="FU3" s="46"/>
      <c r="FV3" s="46"/>
      <c r="FW3" s="46"/>
      <c r="FX3" s="46"/>
      <c r="FY3" s="240"/>
      <c r="FZ3" s="240"/>
      <c r="GA3" s="240"/>
      <c r="GB3" s="511"/>
      <c r="GC3" s="511"/>
      <c r="GD3" s="511"/>
      <c r="GE3" s="511"/>
      <c r="GF3" s="511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511"/>
      <c r="K4" s="511"/>
      <c r="L4" s="511"/>
      <c r="M4" s="511"/>
      <c r="N4" s="511"/>
      <c r="O4" s="511"/>
      <c r="R4" s="48"/>
      <c r="S4" s="46"/>
      <c r="T4" s="46"/>
      <c r="U4" s="46"/>
      <c r="V4" s="46"/>
      <c r="W4" s="46"/>
      <c r="X4" s="240"/>
      <c r="Y4" s="240"/>
      <c r="Z4" s="240"/>
      <c r="AA4" s="511"/>
      <c r="AB4" s="511"/>
      <c r="AC4" s="511"/>
      <c r="AD4" s="511"/>
      <c r="AE4" s="511"/>
      <c r="AF4" s="511"/>
      <c r="AH4" s="48"/>
      <c r="AI4" s="46"/>
      <c r="AJ4" s="46"/>
      <c r="AK4" s="46"/>
      <c r="AL4" s="46"/>
      <c r="AM4" s="46"/>
      <c r="AN4" s="240"/>
      <c r="AO4" s="240"/>
      <c r="AP4" s="240"/>
      <c r="AQ4" s="511"/>
      <c r="AR4" s="511"/>
      <c r="AS4" s="511"/>
      <c r="AT4" s="511"/>
      <c r="AU4" s="511"/>
      <c r="AV4" s="511"/>
      <c r="AX4" s="48"/>
      <c r="AY4" s="46"/>
      <c r="AZ4" s="46"/>
      <c r="BA4" s="46"/>
      <c r="BB4" s="46"/>
      <c r="BC4" s="46"/>
      <c r="BD4" s="240"/>
      <c r="BE4" s="240"/>
      <c r="BF4" s="240"/>
      <c r="BG4" s="511"/>
      <c r="BH4" s="511"/>
      <c r="BI4" s="511"/>
      <c r="BJ4" s="511"/>
      <c r="BK4" s="511"/>
      <c r="BL4" s="511"/>
      <c r="BN4" s="48"/>
      <c r="BO4" s="46"/>
      <c r="BP4" s="46"/>
      <c r="BQ4" s="46"/>
      <c r="BR4" s="46"/>
      <c r="BS4" s="46"/>
      <c r="BT4" s="240"/>
      <c r="BU4" s="240"/>
      <c r="BV4" s="240"/>
      <c r="BW4" s="511"/>
      <c r="BX4" s="511"/>
      <c r="BY4" s="511"/>
      <c r="BZ4" s="511"/>
      <c r="CA4" s="511"/>
      <c r="CB4" s="511"/>
      <c r="CD4" s="48"/>
      <c r="CE4" s="46"/>
      <c r="CF4" s="46"/>
      <c r="CG4" s="46"/>
      <c r="CH4" s="46"/>
      <c r="CI4" s="46"/>
      <c r="CJ4" s="240"/>
      <c r="CK4" s="240"/>
      <c r="CL4" s="240"/>
      <c r="CM4" s="511"/>
      <c r="CN4" s="511"/>
      <c r="CO4" s="511"/>
      <c r="CP4" s="511"/>
      <c r="CQ4" s="511"/>
      <c r="CR4" s="511"/>
      <c r="CT4" s="48"/>
      <c r="CU4" s="46"/>
      <c r="CV4" s="46"/>
      <c r="CW4" s="46"/>
      <c r="CX4" s="46"/>
      <c r="CY4" s="46"/>
      <c r="CZ4" s="240"/>
      <c r="DA4" s="240"/>
      <c r="DB4" s="240"/>
      <c r="DC4" s="511"/>
      <c r="DD4" s="511"/>
      <c r="DE4" s="511"/>
      <c r="DF4" s="511"/>
      <c r="DG4" s="511"/>
      <c r="DH4" s="511"/>
      <c r="DJ4" s="48"/>
      <c r="DK4" s="46"/>
      <c r="DL4" s="46"/>
      <c r="DM4" s="46"/>
      <c r="DN4" s="46"/>
      <c r="DO4" s="46"/>
      <c r="DP4" s="240"/>
      <c r="DQ4" s="240"/>
      <c r="DR4" s="240"/>
      <c r="DS4" s="511"/>
      <c r="DT4" s="511"/>
      <c r="DU4" s="511"/>
      <c r="DV4" s="511"/>
      <c r="DW4" s="511"/>
      <c r="DX4" s="511"/>
      <c r="DZ4" s="48"/>
      <c r="EA4" s="46"/>
      <c r="EB4" s="46"/>
      <c r="EC4" s="46"/>
      <c r="ED4" s="46"/>
      <c r="EE4" s="46"/>
      <c r="EF4" s="240"/>
      <c r="EG4" s="240"/>
      <c r="EH4" s="511"/>
      <c r="EI4" s="511"/>
      <c r="EJ4" s="511"/>
      <c r="EK4" s="511"/>
      <c r="EL4" s="511"/>
      <c r="EM4" s="511"/>
      <c r="EN4" s="511"/>
      <c r="EO4" s="48"/>
      <c r="EP4" s="46"/>
      <c r="EQ4" s="46"/>
      <c r="ER4" s="46"/>
      <c r="ES4" s="46"/>
      <c r="ET4" s="46"/>
      <c r="EU4" s="240"/>
      <c r="EV4" s="240"/>
      <c r="EW4" s="240"/>
      <c r="EX4" s="511"/>
      <c r="EY4" s="511"/>
      <c r="EZ4" s="511"/>
      <c r="FA4" s="511"/>
      <c r="FB4" s="511"/>
      <c r="FC4" s="511"/>
      <c r="FD4" s="48"/>
      <c r="FE4" s="46"/>
      <c r="FF4" s="46"/>
      <c r="FG4" s="46"/>
      <c r="FH4" s="46"/>
      <c r="FI4" s="46"/>
      <c r="FJ4" s="240"/>
      <c r="FK4" s="240"/>
      <c r="FL4" s="511"/>
      <c r="FM4" s="511"/>
      <c r="FN4" s="511"/>
      <c r="FO4" s="511"/>
      <c r="FP4" s="511"/>
      <c r="FQ4" s="511"/>
      <c r="FR4" s="511"/>
      <c r="FS4" s="48"/>
      <c r="FT4" s="46"/>
      <c r="FU4" s="46"/>
      <c r="FV4" s="46"/>
      <c r="FW4" s="46"/>
      <c r="FX4" s="46"/>
      <c r="FY4" s="240"/>
      <c r="FZ4" s="240"/>
      <c r="GA4" s="240"/>
      <c r="GB4" s="511"/>
      <c r="GC4" s="511"/>
      <c r="GD4" s="511"/>
      <c r="GE4" s="511"/>
      <c r="GF4" s="511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7" t="s">
        <v>267</v>
      </c>
      <c r="B7" s="507"/>
      <c r="C7" s="507"/>
      <c r="D7" s="507"/>
      <c r="E7" s="507"/>
      <c r="F7" s="507"/>
      <c r="G7" s="507"/>
      <c r="H7" s="507"/>
      <c r="I7" s="507"/>
      <c r="J7" s="507"/>
      <c r="K7" s="203"/>
      <c r="L7" s="203"/>
      <c r="M7" s="203"/>
      <c r="N7" s="203"/>
      <c r="O7" s="203"/>
      <c r="R7" s="507" t="s">
        <v>267</v>
      </c>
      <c r="S7" s="507"/>
      <c r="T7" s="507"/>
      <c r="U7" s="507"/>
      <c r="V7" s="507"/>
      <c r="W7" s="507"/>
      <c r="X7" s="507"/>
      <c r="Y7" s="507"/>
      <c r="Z7" s="507"/>
      <c r="AA7" s="507"/>
      <c r="AB7" s="46"/>
      <c r="AC7" s="46"/>
      <c r="AD7" s="46"/>
      <c r="AE7" s="46"/>
      <c r="AF7" s="55"/>
      <c r="AH7" s="507" t="s">
        <v>267</v>
      </c>
      <c r="AI7" s="507"/>
      <c r="AJ7" s="507"/>
      <c r="AK7" s="507"/>
      <c r="AL7" s="507"/>
      <c r="AM7" s="507"/>
      <c r="AN7" s="507"/>
      <c r="AO7" s="507"/>
      <c r="AP7" s="507"/>
      <c r="AQ7" s="507"/>
      <c r="AR7" s="46"/>
      <c r="AS7" s="46"/>
      <c r="AT7" s="46"/>
      <c r="AU7" s="46"/>
      <c r="AV7" s="55"/>
      <c r="AX7" s="507" t="s">
        <v>267</v>
      </c>
      <c r="AY7" s="507"/>
      <c r="AZ7" s="507"/>
      <c r="BA7" s="507"/>
      <c r="BB7" s="507"/>
      <c r="BC7" s="507"/>
      <c r="BD7" s="507"/>
      <c r="BE7" s="507"/>
      <c r="BF7" s="507"/>
      <c r="BG7" s="507"/>
      <c r="BH7" s="46"/>
      <c r="BI7" s="46"/>
      <c r="BJ7" s="46"/>
      <c r="BK7" s="46"/>
      <c r="BL7" s="55"/>
      <c r="BN7" s="507" t="s">
        <v>267</v>
      </c>
      <c r="BO7" s="507"/>
      <c r="BP7" s="507"/>
      <c r="BQ7" s="507"/>
      <c r="BR7" s="507"/>
      <c r="BS7" s="507"/>
      <c r="BT7" s="507"/>
      <c r="BU7" s="507"/>
      <c r="BV7" s="507"/>
      <c r="BW7" s="507"/>
      <c r="BX7" s="46"/>
      <c r="BY7" s="46"/>
      <c r="BZ7" s="46"/>
      <c r="CA7" s="46"/>
      <c r="CB7" s="55"/>
      <c r="CD7" s="507" t="s">
        <v>267</v>
      </c>
      <c r="CE7" s="507"/>
      <c r="CF7" s="507"/>
      <c r="CG7" s="507"/>
      <c r="CH7" s="507"/>
      <c r="CI7" s="507"/>
      <c r="CJ7" s="507"/>
      <c r="CK7" s="507"/>
      <c r="CL7" s="507"/>
      <c r="CM7" s="507"/>
      <c r="CN7" s="46"/>
      <c r="CO7" s="46"/>
      <c r="CP7" s="46"/>
      <c r="CQ7" s="46"/>
      <c r="CR7" s="55"/>
      <c r="CT7" s="507" t="s">
        <v>267</v>
      </c>
      <c r="CU7" s="507"/>
      <c r="CV7" s="507"/>
      <c r="CW7" s="507"/>
      <c r="CX7" s="507"/>
      <c r="CY7" s="507"/>
      <c r="CZ7" s="507"/>
      <c r="DA7" s="507"/>
      <c r="DB7" s="507"/>
      <c r="DC7" s="507"/>
      <c r="DD7" s="46"/>
      <c r="DE7" s="46"/>
      <c r="DF7" s="46"/>
      <c r="DG7" s="46"/>
      <c r="DH7" s="55"/>
      <c r="DJ7" s="507" t="s">
        <v>267</v>
      </c>
      <c r="DK7" s="507"/>
      <c r="DL7" s="507"/>
      <c r="DM7" s="507"/>
      <c r="DN7" s="507"/>
      <c r="DO7" s="507"/>
      <c r="DP7" s="507"/>
      <c r="DQ7" s="507"/>
      <c r="DR7" s="507"/>
      <c r="DS7" s="507"/>
      <c r="DT7" s="46"/>
      <c r="DU7" s="46"/>
      <c r="DV7" s="46"/>
      <c r="DW7" s="46"/>
      <c r="DX7" s="55"/>
      <c r="DZ7" s="507" t="s">
        <v>267</v>
      </c>
      <c r="EA7" s="507"/>
      <c r="EB7" s="507"/>
      <c r="EC7" s="507"/>
      <c r="ED7" s="507"/>
      <c r="EE7" s="507"/>
      <c r="EF7" s="507"/>
      <c r="EG7" s="507"/>
      <c r="EH7" s="507"/>
      <c r="EI7" s="507"/>
      <c r="EJ7" s="46"/>
      <c r="EK7" s="46"/>
      <c r="EL7" s="46"/>
      <c r="EM7" s="46"/>
      <c r="EN7" s="55"/>
      <c r="EO7" s="507" t="s">
        <v>267</v>
      </c>
      <c r="EP7" s="507"/>
      <c r="EQ7" s="507"/>
      <c r="ER7" s="507"/>
      <c r="ES7" s="507"/>
      <c r="ET7" s="507"/>
      <c r="EU7" s="507"/>
      <c r="EV7" s="507"/>
      <c r="EW7" s="507"/>
      <c r="EX7" s="507"/>
      <c r="EY7" s="46"/>
      <c r="EZ7" s="46"/>
      <c r="FA7" s="46"/>
      <c r="FB7" s="46"/>
      <c r="FC7" s="55"/>
      <c r="FD7" s="507" t="s">
        <v>267</v>
      </c>
      <c r="FE7" s="507"/>
      <c r="FF7" s="507"/>
      <c r="FG7" s="507"/>
      <c r="FH7" s="507"/>
      <c r="FI7" s="507"/>
      <c r="FJ7" s="507"/>
      <c r="FK7" s="507"/>
      <c r="FL7" s="507"/>
      <c r="FM7" s="507"/>
      <c r="FN7" s="46"/>
      <c r="FO7" s="46"/>
      <c r="FP7" s="46"/>
      <c r="FQ7" s="46"/>
      <c r="FR7" s="55"/>
      <c r="FS7" s="507" t="s">
        <v>267</v>
      </c>
      <c r="FT7" s="507"/>
      <c r="FU7" s="507"/>
      <c r="FV7" s="507"/>
      <c r="FW7" s="507"/>
      <c r="FX7" s="507"/>
      <c r="FY7" s="507"/>
      <c r="FZ7" s="507"/>
      <c r="GA7" s="507"/>
      <c r="GB7" s="507"/>
      <c r="GC7" s="46"/>
      <c r="GD7" s="46"/>
      <c r="GE7" s="55"/>
    </row>
    <row r="8" spans="1:187" s="37" customFormat="1" ht="15" customHeight="1">
      <c r="A8" s="506" t="s">
        <v>306</v>
      </c>
      <c r="B8" s="506"/>
      <c r="C8" s="506"/>
      <c r="D8" s="506"/>
      <c r="E8" s="506"/>
      <c r="F8" s="506"/>
      <c r="G8" s="506"/>
      <c r="H8" s="506"/>
      <c r="I8" s="506"/>
      <c r="J8" s="506"/>
      <c r="K8" s="74"/>
      <c r="L8" s="74"/>
      <c r="M8" s="131"/>
      <c r="N8" s="131"/>
      <c r="O8" s="120"/>
      <c r="R8" s="506" t="s">
        <v>291</v>
      </c>
      <c r="S8" s="506"/>
      <c r="T8" s="506"/>
      <c r="U8" s="506"/>
      <c r="V8" s="506"/>
      <c r="W8" s="506"/>
      <c r="X8" s="506"/>
      <c r="Y8" s="506"/>
      <c r="Z8" s="506"/>
      <c r="AA8" s="506"/>
      <c r="AB8" s="74"/>
      <c r="AC8" s="74"/>
      <c r="AD8" s="131"/>
      <c r="AE8" s="131"/>
      <c r="AF8" s="120"/>
      <c r="AH8" s="510" t="s">
        <v>310</v>
      </c>
      <c r="AI8" s="510"/>
      <c r="AJ8" s="510"/>
      <c r="AK8" s="510"/>
      <c r="AL8" s="510"/>
      <c r="AM8" s="510"/>
      <c r="AN8" s="510"/>
      <c r="AO8" s="510"/>
      <c r="AP8" s="510"/>
      <c r="AQ8" s="510"/>
      <c r="AR8" s="74"/>
      <c r="AS8" s="74"/>
      <c r="AT8" s="131"/>
      <c r="AU8" s="131"/>
      <c r="AV8" s="120"/>
      <c r="AX8" s="506" t="s">
        <v>291</v>
      </c>
      <c r="AY8" s="506"/>
      <c r="AZ8" s="506"/>
      <c r="BA8" s="506"/>
      <c r="BB8" s="506"/>
      <c r="BC8" s="506"/>
      <c r="BD8" s="506"/>
      <c r="BE8" s="506"/>
      <c r="BF8" s="506"/>
      <c r="BG8" s="506"/>
      <c r="BH8" s="74"/>
      <c r="BI8" s="74"/>
      <c r="BJ8" s="131"/>
      <c r="BK8" s="131"/>
      <c r="BL8" s="120"/>
      <c r="BN8" s="506" t="s">
        <v>291</v>
      </c>
      <c r="BO8" s="506"/>
      <c r="BP8" s="506"/>
      <c r="BQ8" s="506"/>
      <c r="BR8" s="506"/>
      <c r="BS8" s="506"/>
      <c r="BT8" s="506"/>
      <c r="BU8" s="506"/>
      <c r="BV8" s="506"/>
      <c r="BW8" s="506"/>
      <c r="BX8" s="74"/>
      <c r="BY8" s="74"/>
      <c r="BZ8" s="131"/>
      <c r="CA8" s="131"/>
      <c r="CB8" s="120"/>
      <c r="CD8" s="506" t="s">
        <v>291</v>
      </c>
      <c r="CE8" s="506"/>
      <c r="CF8" s="506"/>
      <c r="CG8" s="506"/>
      <c r="CH8" s="506"/>
      <c r="CI8" s="506"/>
      <c r="CJ8" s="506"/>
      <c r="CK8" s="506"/>
      <c r="CL8" s="506"/>
      <c r="CM8" s="506"/>
      <c r="CN8" s="74"/>
      <c r="CO8" s="74"/>
      <c r="CP8" s="131"/>
      <c r="CQ8" s="131"/>
      <c r="CR8" s="120"/>
      <c r="CT8" s="506" t="s">
        <v>291</v>
      </c>
      <c r="CU8" s="506"/>
      <c r="CV8" s="506"/>
      <c r="CW8" s="506"/>
      <c r="CX8" s="506"/>
      <c r="CY8" s="506"/>
      <c r="CZ8" s="506"/>
      <c r="DA8" s="506"/>
      <c r="DB8" s="506"/>
      <c r="DC8" s="506"/>
      <c r="DD8" s="74"/>
      <c r="DE8" s="74"/>
      <c r="DF8" s="131"/>
      <c r="DG8" s="131"/>
      <c r="DH8" s="120"/>
      <c r="DJ8" s="506" t="s">
        <v>291</v>
      </c>
      <c r="DK8" s="506"/>
      <c r="DL8" s="506"/>
      <c r="DM8" s="506"/>
      <c r="DN8" s="506"/>
      <c r="DO8" s="506"/>
      <c r="DP8" s="506"/>
      <c r="DQ8" s="506"/>
      <c r="DR8" s="506"/>
      <c r="DS8" s="506"/>
      <c r="DT8" s="74"/>
      <c r="DU8" s="74"/>
      <c r="DV8" s="131"/>
      <c r="DW8" s="131"/>
      <c r="DX8" s="120"/>
      <c r="DZ8" s="506" t="s">
        <v>291</v>
      </c>
      <c r="EA8" s="506"/>
      <c r="EB8" s="506"/>
      <c r="EC8" s="506"/>
      <c r="ED8" s="506"/>
      <c r="EE8" s="506"/>
      <c r="EF8" s="506"/>
      <c r="EG8" s="506"/>
      <c r="EH8" s="506"/>
      <c r="EI8" s="506"/>
      <c r="EJ8" s="74"/>
      <c r="EK8" s="74"/>
      <c r="EL8" s="131"/>
      <c r="EM8" s="131"/>
      <c r="EN8" s="120"/>
      <c r="EO8" s="506" t="s">
        <v>291</v>
      </c>
      <c r="EP8" s="506"/>
      <c r="EQ8" s="506"/>
      <c r="ER8" s="506"/>
      <c r="ES8" s="506"/>
      <c r="ET8" s="506"/>
      <c r="EU8" s="506"/>
      <c r="EV8" s="506"/>
      <c r="EW8" s="506"/>
      <c r="EX8" s="506"/>
      <c r="EY8" s="74"/>
      <c r="EZ8" s="74"/>
      <c r="FA8" s="131"/>
      <c r="FB8" s="131"/>
      <c r="FC8" s="120"/>
      <c r="FD8" s="506" t="s">
        <v>291</v>
      </c>
      <c r="FE8" s="506"/>
      <c r="FF8" s="506"/>
      <c r="FG8" s="506"/>
      <c r="FH8" s="506"/>
      <c r="FI8" s="506"/>
      <c r="FJ8" s="506"/>
      <c r="FK8" s="506"/>
      <c r="FL8" s="506"/>
      <c r="FM8" s="506"/>
      <c r="FN8" s="74"/>
      <c r="FO8" s="74"/>
      <c r="FP8" s="131"/>
      <c r="FQ8" s="131"/>
      <c r="FR8" s="120"/>
      <c r="FS8" s="506" t="s">
        <v>291</v>
      </c>
      <c r="FT8" s="506"/>
      <c r="FU8" s="506"/>
      <c r="FV8" s="506"/>
      <c r="FW8" s="506"/>
      <c r="FX8" s="506"/>
      <c r="FY8" s="506"/>
      <c r="FZ8" s="506"/>
      <c r="GA8" s="506"/>
      <c r="GB8" s="506"/>
      <c r="GC8" s="131"/>
      <c r="GD8" s="131"/>
      <c r="GE8" s="120"/>
    </row>
    <row r="9" spans="1:187" s="37" customFormat="1" ht="20.2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121"/>
      <c r="L9" s="121"/>
      <c r="M9" s="241"/>
      <c r="N9" s="241"/>
      <c r="O9" s="120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121"/>
      <c r="AC9" s="121"/>
      <c r="AD9" s="241"/>
      <c r="AE9" s="241"/>
      <c r="AF9" s="12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121"/>
      <c r="AS9" s="121"/>
      <c r="AT9" s="241"/>
      <c r="AU9" s="241"/>
      <c r="AV9" s="120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121"/>
      <c r="BI9" s="121"/>
      <c r="BJ9" s="241"/>
      <c r="BK9" s="241"/>
      <c r="BL9" s="120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121"/>
      <c r="BY9" s="121"/>
      <c r="BZ9" s="241"/>
      <c r="CA9" s="241"/>
      <c r="CB9" s="120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121"/>
      <c r="CO9" s="121"/>
      <c r="CP9" s="241"/>
      <c r="CQ9" s="241"/>
      <c r="CR9" s="120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121"/>
      <c r="DE9" s="121"/>
      <c r="DF9" s="241"/>
      <c r="DG9" s="241"/>
      <c r="DH9" s="120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121"/>
      <c r="DU9" s="121"/>
      <c r="DV9" s="241"/>
      <c r="DW9" s="241"/>
      <c r="DX9" s="120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121"/>
      <c r="EK9" s="121"/>
      <c r="EL9" s="241"/>
      <c r="EM9" s="241"/>
      <c r="EN9" s="120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121"/>
      <c r="EZ9" s="121"/>
      <c r="FA9" s="241"/>
      <c r="FB9" s="241"/>
      <c r="FC9" s="120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121"/>
      <c r="FO9" s="121"/>
      <c r="FP9" s="241"/>
      <c r="FQ9" s="241"/>
      <c r="FR9" s="120"/>
      <c r="FS9" s="506"/>
      <c r="FT9" s="506"/>
      <c r="FU9" s="506"/>
      <c r="FV9" s="506"/>
      <c r="FW9" s="506"/>
      <c r="FX9" s="506"/>
      <c r="FY9" s="506"/>
      <c r="FZ9" s="506"/>
      <c r="GA9" s="506"/>
      <c r="GB9" s="506"/>
      <c r="GC9" s="241"/>
      <c r="GD9" s="241"/>
      <c r="GE9" s="120"/>
    </row>
    <row r="10" spans="1:188" s="37" customFormat="1" ht="16.5" thickBot="1">
      <c r="A10" s="508" t="s">
        <v>440</v>
      </c>
      <c r="B10" s="508"/>
      <c r="C10" s="508"/>
      <c r="D10" s="508"/>
      <c r="E10" s="508"/>
      <c r="F10" s="508"/>
      <c r="G10" s="508"/>
      <c r="H10" s="508"/>
      <c r="I10" s="508"/>
      <c r="J10" s="508"/>
      <c r="K10" s="121"/>
      <c r="L10" s="121"/>
      <c r="M10" s="241"/>
      <c r="N10" s="241"/>
      <c r="O10" s="246" t="s">
        <v>235</v>
      </c>
      <c r="R10" s="508" t="s">
        <v>440</v>
      </c>
      <c r="S10" s="508"/>
      <c r="T10" s="508"/>
      <c r="U10" s="508"/>
      <c r="V10" s="508"/>
      <c r="W10" s="508"/>
      <c r="X10" s="508"/>
      <c r="Y10" s="508"/>
      <c r="Z10" s="508"/>
      <c r="AA10" s="508"/>
      <c r="AB10" s="121"/>
      <c r="AC10" s="121"/>
      <c r="AD10" s="241"/>
      <c r="AE10" s="241"/>
      <c r="AF10" s="246" t="s">
        <v>235</v>
      </c>
      <c r="AH10" s="508" t="s">
        <v>440</v>
      </c>
      <c r="AI10" s="508"/>
      <c r="AJ10" s="508"/>
      <c r="AK10" s="508"/>
      <c r="AL10" s="508"/>
      <c r="AM10" s="508"/>
      <c r="AN10" s="508"/>
      <c r="AO10" s="508"/>
      <c r="AP10" s="508"/>
      <c r="AQ10" s="508"/>
      <c r="AR10" s="121"/>
      <c r="AS10" s="121"/>
      <c r="AT10" s="241"/>
      <c r="AU10" s="241"/>
      <c r="AV10" s="246" t="s">
        <v>235</v>
      </c>
      <c r="AX10" s="508" t="s">
        <v>414</v>
      </c>
      <c r="AY10" s="508"/>
      <c r="AZ10" s="508"/>
      <c r="BA10" s="508"/>
      <c r="BB10" s="508"/>
      <c r="BC10" s="508"/>
      <c r="BD10" s="508"/>
      <c r="BE10" s="508"/>
      <c r="BF10" s="508"/>
      <c r="BG10" s="508"/>
      <c r="BH10" s="121"/>
      <c r="BI10" s="121"/>
      <c r="BJ10" s="241"/>
      <c r="BK10" s="241"/>
      <c r="BL10" s="246" t="s">
        <v>235</v>
      </c>
      <c r="BN10" s="508" t="s">
        <v>440</v>
      </c>
      <c r="BO10" s="508"/>
      <c r="BP10" s="508"/>
      <c r="BQ10" s="508"/>
      <c r="BR10" s="508"/>
      <c r="BS10" s="508"/>
      <c r="BT10" s="508"/>
      <c r="BU10" s="508"/>
      <c r="BV10" s="508"/>
      <c r="BW10" s="508"/>
      <c r="BX10" s="121"/>
      <c r="BY10" s="121"/>
      <c r="BZ10" s="241"/>
      <c r="CA10" s="241"/>
      <c r="CB10" s="246" t="s">
        <v>235</v>
      </c>
      <c r="CD10" s="508" t="s">
        <v>440</v>
      </c>
      <c r="CE10" s="508"/>
      <c r="CF10" s="508"/>
      <c r="CG10" s="508"/>
      <c r="CH10" s="508"/>
      <c r="CI10" s="508"/>
      <c r="CJ10" s="508"/>
      <c r="CK10" s="508"/>
      <c r="CL10" s="508"/>
      <c r="CM10" s="508"/>
      <c r="CN10" s="121"/>
      <c r="CO10" s="121"/>
      <c r="CP10" s="241"/>
      <c r="CQ10" s="241"/>
      <c r="CR10" s="246" t="s">
        <v>235</v>
      </c>
      <c r="CT10" s="508" t="s">
        <v>440</v>
      </c>
      <c r="CU10" s="508"/>
      <c r="CV10" s="508"/>
      <c r="CW10" s="508"/>
      <c r="CX10" s="508"/>
      <c r="CY10" s="508"/>
      <c r="CZ10" s="508"/>
      <c r="DA10" s="508"/>
      <c r="DB10" s="508"/>
      <c r="DC10" s="508"/>
      <c r="DD10" s="121"/>
      <c r="DE10" s="121"/>
      <c r="DF10" s="241"/>
      <c r="DG10" s="241"/>
      <c r="DH10" s="246" t="s">
        <v>235</v>
      </c>
      <c r="DJ10" s="508" t="s">
        <v>440</v>
      </c>
      <c r="DK10" s="508"/>
      <c r="DL10" s="508"/>
      <c r="DM10" s="508"/>
      <c r="DN10" s="508"/>
      <c r="DO10" s="508"/>
      <c r="DP10" s="508"/>
      <c r="DQ10" s="508"/>
      <c r="DR10" s="508"/>
      <c r="DS10" s="508"/>
      <c r="DT10" s="121"/>
      <c r="DU10" s="121"/>
      <c r="DV10" s="241"/>
      <c r="DW10" s="241"/>
      <c r="DX10" s="246" t="s">
        <v>235</v>
      </c>
      <c r="DZ10" s="508" t="s">
        <v>414</v>
      </c>
      <c r="EA10" s="508"/>
      <c r="EB10" s="508"/>
      <c r="EC10" s="508"/>
      <c r="ED10" s="508"/>
      <c r="EE10" s="508"/>
      <c r="EF10" s="508"/>
      <c r="EG10" s="508"/>
      <c r="EH10" s="508"/>
      <c r="EI10" s="508"/>
      <c r="EJ10" s="121"/>
      <c r="EK10" s="121"/>
      <c r="EL10" s="241"/>
      <c r="EM10" s="241"/>
      <c r="EN10" s="246" t="s">
        <v>235</v>
      </c>
      <c r="EO10" s="508" t="s">
        <v>440</v>
      </c>
      <c r="EP10" s="508"/>
      <c r="EQ10" s="508"/>
      <c r="ER10" s="508"/>
      <c r="ES10" s="508"/>
      <c r="ET10" s="508"/>
      <c r="EU10" s="508"/>
      <c r="EV10" s="508"/>
      <c r="EW10" s="508"/>
      <c r="EX10" s="508"/>
      <c r="EY10" s="121"/>
      <c r="EZ10" s="121"/>
      <c r="FA10" s="241"/>
      <c r="FB10" s="241"/>
      <c r="FC10" s="246" t="s">
        <v>235</v>
      </c>
      <c r="FD10" s="523" t="s">
        <v>409</v>
      </c>
      <c r="FE10" s="523"/>
      <c r="FF10" s="523"/>
      <c r="FG10" s="523"/>
      <c r="FH10" s="523"/>
      <c r="FI10" s="523"/>
      <c r="FJ10" s="523"/>
      <c r="FK10" s="523"/>
      <c r="FL10" s="523"/>
      <c r="FM10" s="523"/>
      <c r="FN10" s="121"/>
      <c r="FO10" s="121"/>
      <c r="FP10" s="241"/>
      <c r="FQ10" s="241"/>
      <c r="FR10" s="246" t="s">
        <v>235</v>
      </c>
      <c r="FS10" s="508" t="s">
        <v>440</v>
      </c>
      <c r="FT10" s="508"/>
      <c r="FU10" s="508"/>
      <c r="FV10" s="508"/>
      <c r="FW10" s="508"/>
      <c r="FX10" s="508"/>
      <c r="FY10" s="508"/>
      <c r="FZ10" s="508"/>
      <c r="GA10" s="508"/>
      <c r="GB10" s="508"/>
      <c r="GC10" s="241"/>
      <c r="GD10" s="241"/>
      <c r="GE10" s="246"/>
      <c r="GF10" s="246" t="s">
        <v>235</v>
      </c>
    </row>
    <row r="11" spans="1:188" s="37" customFormat="1" ht="15.75" customHeight="1">
      <c r="A11" s="509" t="s">
        <v>415</v>
      </c>
      <c r="B11" s="509"/>
      <c r="C11" s="509"/>
      <c r="D11" s="509"/>
      <c r="E11" s="509"/>
      <c r="F11" s="509"/>
      <c r="G11" s="509"/>
      <c r="H11" s="509"/>
      <c r="I11" s="509"/>
      <c r="J11" s="509"/>
      <c r="K11" s="46"/>
      <c r="L11" s="134" t="s">
        <v>298</v>
      </c>
      <c r="M11" s="134"/>
      <c r="N11" s="134"/>
      <c r="O11" s="243" t="s">
        <v>301</v>
      </c>
      <c r="R11" s="509" t="s">
        <v>415</v>
      </c>
      <c r="S11" s="509"/>
      <c r="T11" s="509"/>
      <c r="U11" s="509"/>
      <c r="V11" s="509"/>
      <c r="W11" s="509"/>
      <c r="X11" s="509"/>
      <c r="Y11" s="509"/>
      <c r="Z11" s="509"/>
      <c r="AA11" s="509"/>
      <c r="AB11" s="46"/>
      <c r="AC11" s="134" t="s">
        <v>298</v>
      </c>
      <c r="AD11" s="134"/>
      <c r="AE11" s="134"/>
      <c r="AF11" s="243" t="s">
        <v>301</v>
      </c>
      <c r="AH11" s="509" t="s">
        <v>415</v>
      </c>
      <c r="AI11" s="509"/>
      <c r="AJ11" s="509"/>
      <c r="AK11" s="509"/>
      <c r="AL11" s="509"/>
      <c r="AM11" s="509"/>
      <c r="AN11" s="509"/>
      <c r="AO11" s="509"/>
      <c r="AP11" s="509"/>
      <c r="AQ11" s="509"/>
      <c r="AR11" s="46"/>
      <c r="AS11" s="134" t="s">
        <v>298</v>
      </c>
      <c r="AT11" s="134"/>
      <c r="AU11" s="134"/>
      <c r="AV11" s="243" t="s">
        <v>301</v>
      </c>
      <c r="AX11" s="509" t="s">
        <v>415</v>
      </c>
      <c r="AY11" s="509"/>
      <c r="AZ11" s="509"/>
      <c r="BA11" s="509"/>
      <c r="BB11" s="509"/>
      <c r="BC11" s="509"/>
      <c r="BD11" s="509"/>
      <c r="BE11" s="509"/>
      <c r="BF11" s="509"/>
      <c r="BG11" s="509"/>
      <c r="BH11" s="46"/>
      <c r="BI11" s="134" t="s">
        <v>298</v>
      </c>
      <c r="BJ11" s="134"/>
      <c r="BK11" s="134"/>
      <c r="BL11" s="336" t="s">
        <v>301</v>
      </c>
      <c r="BN11" s="509" t="s">
        <v>415</v>
      </c>
      <c r="BO11" s="509"/>
      <c r="BP11" s="509"/>
      <c r="BQ11" s="509"/>
      <c r="BR11" s="509"/>
      <c r="BS11" s="509"/>
      <c r="BT11" s="509"/>
      <c r="BU11" s="509"/>
      <c r="BV11" s="509"/>
      <c r="BW11" s="509"/>
      <c r="BX11" s="46"/>
      <c r="BY11" s="134" t="s">
        <v>298</v>
      </c>
      <c r="BZ11" s="134"/>
      <c r="CA11" s="134"/>
      <c r="CB11" s="243" t="s">
        <v>301</v>
      </c>
      <c r="CD11" s="509" t="s">
        <v>415</v>
      </c>
      <c r="CE11" s="509"/>
      <c r="CF11" s="509"/>
      <c r="CG11" s="509"/>
      <c r="CH11" s="509"/>
      <c r="CI11" s="509"/>
      <c r="CJ11" s="509"/>
      <c r="CK11" s="509"/>
      <c r="CL11" s="509"/>
      <c r="CM11" s="509"/>
      <c r="CN11" s="46"/>
      <c r="CO11" s="134" t="s">
        <v>298</v>
      </c>
      <c r="CP11" s="134"/>
      <c r="CQ11" s="134"/>
      <c r="CR11" s="243" t="s">
        <v>301</v>
      </c>
      <c r="CT11" s="509" t="s">
        <v>415</v>
      </c>
      <c r="CU11" s="509"/>
      <c r="CV11" s="509"/>
      <c r="CW11" s="509"/>
      <c r="CX11" s="509"/>
      <c r="CY11" s="509"/>
      <c r="CZ11" s="509"/>
      <c r="DA11" s="509"/>
      <c r="DB11" s="509"/>
      <c r="DC11" s="509"/>
      <c r="DD11" s="46"/>
      <c r="DE11" s="134" t="s">
        <v>298</v>
      </c>
      <c r="DF11" s="134"/>
      <c r="DG11" s="134"/>
      <c r="DH11" s="243" t="s">
        <v>301</v>
      </c>
      <c r="DJ11" s="509" t="s">
        <v>415</v>
      </c>
      <c r="DK11" s="509"/>
      <c r="DL11" s="509"/>
      <c r="DM11" s="509"/>
      <c r="DN11" s="509"/>
      <c r="DO11" s="509"/>
      <c r="DP11" s="509"/>
      <c r="DQ11" s="509"/>
      <c r="DR11" s="509"/>
      <c r="DS11" s="509"/>
      <c r="DT11" s="46"/>
      <c r="DU11" s="134" t="s">
        <v>298</v>
      </c>
      <c r="DV11" s="134"/>
      <c r="DW11" s="134"/>
      <c r="DX11" s="243" t="s">
        <v>301</v>
      </c>
      <c r="DZ11" s="509" t="s">
        <v>302</v>
      </c>
      <c r="EA11" s="522"/>
      <c r="EB11" s="522"/>
      <c r="EC11" s="522"/>
      <c r="ED11" s="522"/>
      <c r="EE11" s="522"/>
      <c r="EF11" s="522"/>
      <c r="EG11" s="522"/>
      <c r="EH11" s="522"/>
      <c r="EI11" s="522"/>
      <c r="EJ11" s="46"/>
      <c r="EK11" s="46"/>
      <c r="EL11" s="134" t="s">
        <v>298</v>
      </c>
      <c r="EM11" s="134"/>
      <c r="EN11" s="243" t="s">
        <v>301</v>
      </c>
      <c r="EO11" s="509" t="s">
        <v>415</v>
      </c>
      <c r="EP11" s="509"/>
      <c r="EQ11" s="509"/>
      <c r="ER11" s="509"/>
      <c r="ES11" s="509"/>
      <c r="ET11" s="509"/>
      <c r="EU11" s="509"/>
      <c r="EV11" s="509"/>
      <c r="EW11" s="509"/>
      <c r="EX11" s="509"/>
      <c r="EY11" s="46"/>
      <c r="EZ11" s="134" t="s">
        <v>298</v>
      </c>
      <c r="FA11" s="134"/>
      <c r="FB11" s="134"/>
      <c r="FC11" s="243" t="s">
        <v>301</v>
      </c>
      <c r="FD11" s="509" t="s">
        <v>302</v>
      </c>
      <c r="FE11" s="522"/>
      <c r="FF11" s="522"/>
      <c r="FG11" s="522"/>
      <c r="FH11" s="522"/>
      <c r="FI11" s="522"/>
      <c r="FJ11" s="522"/>
      <c r="FK11" s="522"/>
      <c r="FL11" s="522"/>
      <c r="FM11" s="522"/>
      <c r="FN11" s="46"/>
      <c r="FO11" s="46"/>
      <c r="FP11" s="134" t="s">
        <v>298</v>
      </c>
      <c r="FQ11" s="134"/>
      <c r="FR11" s="243" t="s">
        <v>301</v>
      </c>
      <c r="FS11" s="509" t="s">
        <v>415</v>
      </c>
      <c r="FT11" s="509"/>
      <c r="FU11" s="509"/>
      <c r="FV11" s="509"/>
      <c r="FW11" s="509"/>
      <c r="FX11" s="509"/>
      <c r="FY11" s="509"/>
      <c r="FZ11" s="509"/>
      <c r="GA11" s="509"/>
      <c r="GB11" s="509"/>
      <c r="GC11" s="134" t="s">
        <v>298</v>
      </c>
      <c r="GD11" s="134"/>
      <c r="GE11" s="340"/>
      <c r="GF11" s="336" t="s">
        <v>301</v>
      </c>
    </row>
    <row r="12" spans="1:188" s="37" customFormat="1" ht="17.25" customHeight="1">
      <c r="A12" s="249" t="s">
        <v>416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236</v>
      </c>
      <c r="M12" s="134"/>
      <c r="N12" s="134"/>
      <c r="O12" s="243" t="s">
        <v>239</v>
      </c>
      <c r="R12" s="249" t="s">
        <v>416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236</v>
      </c>
      <c r="AD12" s="134"/>
      <c r="AE12" s="134"/>
      <c r="AF12" s="243" t="s">
        <v>239</v>
      </c>
      <c r="AH12" s="249" t="s">
        <v>416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236</v>
      </c>
      <c r="AT12" s="134"/>
      <c r="AU12" s="134"/>
      <c r="AV12" s="243" t="s">
        <v>239</v>
      </c>
      <c r="AX12" s="249" t="s">
        <v>416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236</v>
      </c>
      <c r="BJ12" s="134"/>
      <c r="BK12" s="134"/>
      <c r="BL12" s="337" t="s">
        <v>239</v>
      </c>
      <c r="BN12" s="249" t="s">
        <v>416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236</v>
      </c>
      <c r="BZ12" s="134"/>
      <c r="CA12" s="134"/>
      <c r="CB12" s="243" t="s">
        <v>239</v>
      </c>
      <c r="CD12" s="249" t="s">
        <v>416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236</v>
      </c>
      <c r="CP12" s="134"/>
      <c r="CQ12" s="134"/>
      <c r="CR12" s="243" t="s">
        <v>239</v>
      </c>
      <c r="CT12" s="249" t="s">
        <v>416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236</v>
      </c>
      <c r="DF12" s="134"/>
      <c r="DG12" s="134"/>
      <c r="DH12" s="243" t="s">
        <v>239</v>
      </c>
      <c r="DJ12" s="249" t="s">
        <v>416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236</v>
      </c>
      <c r="DV12" s="134"/>
      <c r="DW12" s="134"/>
      <c r="DX12" s="243" t="s">
        <v>239</v>
      </c>
      <c r="DZ12" s="249" t="s">
        <v>294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236</v>
      </c>
      <c r="EM12" s="134"/>
      <c r="EN12" s="243" t="s">
        <v>239</v>
      </c>
      <c r="EO12" s="249" t="s">
        <v>416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236</v>
      </c>
      <c r="FA12" s="134"/>
      <c r="FB12" s="134"/>
      <c r="FC12" s="243" t="s">
        <v>239</v>
      </c>
      <c r="FD12" s="249" t="s">
        <v>294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236</v>
      </c>
      <c r="FQ12" s="134"/>
      <c r="FR12" s="243" t="s">
        <v>239</v>
      </c>
      <c r="FS12" s="249" t="s">
        <v>416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236</v>
      </c>
      <c r="GD12" s="134"/>
      <c r="GE12" s="340"/>
      <c r="GF12" s="337" t="s">
        <v>239</v>
      </c>
    </row>
    <row r="13" spans="1:188" s="37" customFormat="1" ht="13.5" customHeight="1" hidden="1">
      <c r="A13" s="218" t="s">
        <v>272</v>
      </c>
      <c r="B13" s="219"/>
      <c r="C13" s="219"/>
      <c r="D13" s="220" t="s">
        <v>273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272</v>
      </c>
      <c r="S13" s="219"/>
      <c r="T13" s="219"/>
      <c r="U13" s="220" t="s">
        <v>273</v>
      </c>
      <c r="V13" s="219"/>
      <c r="W13" s="219"/>
      <c r="X13" s="219"/>
      <c r="Y13" s="219"/>
      <c r="Z13" s="219"/>
      <c r="AA13" s="219"/>
      <c r="AB13" s="46"/>
      <c r="AC13" s="134" t="s">
        <v>236</v>
      </c>
      <c r="AD13" s="134"/>
      <c r="AE13" s="134"/>
      <c r="AF13" s="244"/>
      <c r="AH13" s="218" t="s">
        <v>272</v>
      </c>
      <c r="AI13" s="219"/>
      <c r="AJ13" s="219"/>
      <c r="AK13" s="220" t="s">
        <v>273</v>
      </c>
      <c r="AL13" s="219"/>
      <c r="AM13" s="219"/>
      <c r="AN13" s="219"/>
      <c r="AO13" s="219"/>
      <c r="AP13" s="219"/>
      <c r="AQ13" s="219"/>
      <c r="AR13" s="46"/>
      <c r="AS13" s="134" t="s">
        <v>236</v>
      </c>
      <c r="AT13" s="134"/>
      <c r="AU13" s="134"/>
      <c r="AV13" s="244"/>
      <c r="AX13" s="218" t="s">
        <v>272</v>
      </c>
      <c r="AY13" s="219"/>
      <c r="AZ13" s="219"/>
      <c r="BA13" s="220" t="s">
        <v>273</v>
      </c>
      <c r="BB13" s="219"/>
      <c r="BC13" s="219"/>
      <c r="BD13" s="219"/>
      <c r="BE13" s="219"/>
      <c r="BF13" s="219"/>
      <c r="BG13" s="219"/>
      <c r="BH13" s="46"/>
      <c r="BI13" s="134" t="s">
        <v>236</v>
      </c>
      <c r="BJ13" s="134"/>
      <c r="BK13" s="134"/>
      <c r="BL13" s="338"/>
      <c r="BN13" s="218" t="s">
        <v>272</v>
      </c>
      <c r="BO13" s="219"/>
      <c r="BP13" s="219"/>
      <c r="BQ13" s="220" t="s">
        <v>273</v>
      </c>
      <c r="BR13" s="219"/>
      <c r="BS13" s="219"/>
      <c r="BT13" s="219"/>
      <c r="BU13" s="219"/>
      <c r="BV13" s="219"/>
      <c r="BW13" s="219"/>
      <c r="BX13" s="46"/>
      <c r="BY13" s="134" t="s">
        <v>236</v>
      </c>
      <c r="BZ13" s="134"/>
      <c r="CA13" s="134"/>
      <c r="CB13" s="244"/>
      <c r="CD13" s="218" t="s">
        <v>272</v>
      </c>
      <c r="CE13" s="219"/>
      <c r="CF13" s="219"/>
      <c r="CG13" s="220" t="s">
        <v>273</v>
      </c>
      <c r="CH13" s="219"/>
      <c r="CI13" s="219"/>
      <c r="CJ13" s="219"/>
      <c r="CK13" s="219"/>
      <c r="CL13" s="219"/>
      <c r="CM13" s="219"/>
      <c r="CN13" s="46"/>
      <c r="CO13" s="134" t="s">
        <v>236</v>
      </c>
      <c r="CP13" s="134"/>
      <c r="CQ13" s="134"/>
      <c r="CR13" s="244"/>
      <c r="CT13" s="218" t="s">
        <v>272</v>
      </c>
      <c r="CU13" s="219"/>
      <c r="CV13" s="219"/>
      <c r="CW13" s="220" t="s">
        <v>273</v>
      </c>
      <c r="CX13" s="219"/>
      <c r="CY13" s="219"/>
      <c r="CZ13" s="219"/>
      <c r="DA13" s="219"/>
      <c r="DB13" s="219"/>
      <c r="DC13" s="219"/>
      <c r="DD13" s="46"/>
      <c r="DE13" s="134" t="s">
        <v>236</v>
      </c>
      <c r="DF13" s="134"/>
      <c r="DG13" s="134"/>
      <c r="DH13" s="244"/>
      <c r="DJ13" s="218" t="s">
        <v>272</v>
      </c>
      <c r="DK13" s="219"/>
      <c r="DL13" s="219"/>
      <c r="DM13" s="220" t="s">
        <v>273</v>
      </c>
      <c r="DN13" s="219"/>
      <c r="DO13" s="219"/>
      <c r="DP13" s="219"/>
      <c r="DQ13" s="219"/>
      <c r="DR13" s="219"/>
      <c r="DS13" s="219"/>
      <c r="DT13" s="46"/>
      <c r="DU13" s="134" t="s">
        <v>236</v>
      </c>
      <c r="DV13" s="134"/>
      <c r="DW13" s="134"/>
      <c r="DX13" s="244"/>
      <c r="DZ13" s="218" t="s">
        <v>272</v>
      </c>
      <c r="EA13" s="219"/>
      <c r="EB13" s="219"/>
      <c r="EC13" s="220" t="s">
        <v>273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236</v>
      </c>
      <c r="EM13" s="134"/>
      <c r="EN13" s="244"/>
      <c r="EO13" s="218" t="s">
        <v>272</v>
      </c>
      <c r="EP13" s="219"/>
      <c r="EQ13" s="219"/>
      <c r="ER13" s="220" t="s">
        <v>273</v>
      </c>
      <c r="ES13" s="219"/>
      <c r="ET13" s="219"/>
      <c r="EU13" s="219"/>
      <c r="EV13" s="219"/>
      <c r="EW13" s="219"/>
      <c r="EX13" s="219"/>
      <c r="EY13" s="46"/>
      <c r="EZ13" s="134" t="s">
        <v>236</v>
      </c>
      <c r="FA13" s="134"/>
      <c r="FB13" s="134"/>
      <c r="FC13" s="244"/>
      <c r="FD13" s="218" t="s">
        <v>272</v>
      </c>
      <c r="FE13" s="219"/>
      <c r="FF13" s="219"/>
      <c r="FG13" s="220" t="s">
        <v>273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236</v>
      </c>
      <c r="FQ13" s="134"/>
      <c r="FR13" s="244"/>
      <c r="FS13" s="218" t="s">
        <v>272</v>
      </c>
      <c r="FT13" s="219"/>
      <c r="FU13" s="219"/>
      <c r="FV13" s="220" t="s">
        <v>273</v>
      </c>
      <c r="FW13" s="219"/>
      <c r="FX13" s="219"/>
      <c r="FY13" s="219"/>
      <c r="FZ13" s="219"/>
      <c r="GA13" s="219"/>
      <c r="GB13" s="219"/>
      <c r="GC13" s="134" t="s">
        <v>236</v>
      </c>
      <c r="GD13" s="134"/>
      <c r="GE13" s="341"/>
      <c r="GF13" s="338"/>
    </row>
    <row r="14" spans="1:188" s="37" customFormat="1" ht="13.5" customHeight="1" thickBot="1">
      <c r="A14" s="248" t="s">
        <v>292</v>
      </c>
      <c r="B14" s="505" t="s">
        <v>293</v>
      </c>
      <c r="C14" s="505"/>
      <c r="D14" s="505"/>
      <c r="E14" s="505"/>
      <c r="F14" s="505"/>
      <c r="G14" s="505"/>
      <c r="H14" s="505"/>
      <c r="I14" s="505"/>
      <c r="J14" s="505"/>
      <c r="K14" s="46"/>
      <c r="L14" s="134" t="s">
        <v>290</v>
      </c>
      <c r="M14" s="134"/>
      <c r="N14" s="134"/>
      <c r="O14" s="245">
        <v>420</v>
      </c>
      <c r="R14" s="248" t="s">
        <v>292</v>
      </c>
      <c r="S14" s="505" t="s">
        <v>293</v>
      </c>
      <c r="T14" s="505"/>
      <c r="U14" s="505"/>
      <c r="V14" s="505"/>
      <c r="W14" s="505"/>
      <c r="X14" s="505"/>
      <c r="Y14" s="505"/>
      <c r="Z14" s="505"/>
      <c r="AA14" s="505"/>
      <c r="AB14" s="46"/>
      <c r="AC14" s="134" t="s">
        <v>290</v>
      </c>
      <c r="AD14" s="134"/>
      <c r="AE14" s="134"/>
      <c r="AF14" s="245">
        <v>420</v>
      </c>
      <c r="AH14" s="248" t="s">
        <v>292</v>
      </c>
      <c r="AI14" s="505" t="s">
        <v>293</v>
      </c>
      <c r="AJ14" s="505"/>
      <c r="AK14" s="505"/>
      <c r="AL14" s="505"/>
      <c r="AM14" s="505"/>
      <c r="AN14" s="505"/>
      <c r="AO14" s="505"/>
      <c r="AP14" s="505"/>
      <c r="AQ14" s="505"/>
      <c r="AR14" s="46"/>
      <c r="AS14" s="134" t="s">
        <v>290</v>
      </c>
      <c r="AT14" s="134"/>
      <c r="AU14" s="134"/>
      <c r="AV14" s="245">
        <v>420</v>
      </c>
      <c r="AX14" s="248" t="s">
        <v>292</v>
      </c>
      <c r="AY14" s="505" t="s">
        <v>293</v>
      </c>
      <c r="AZ14" s="505"/>
      <c r="BA14" s="505"/>
      <c r="BB14" s="505"/>
      <c r="BC14" s="505"/>
      <c r="BD14" s="505"/>
      <c r="BE14" s="505"/>
      <c r="BF14" s="505"/>
      <c r="BG14" s="505"/>
      <c r="BH14" s="46"/>
      <c r="BI14" s="134" t="s">
        <v>290</v>
      </c>
      <c r="BJ14" s="134"/>
      <c r="BK14" s="134"/>
      <c r="BL14" s="339">
        <v>420</v>
      </c>
      <c r="BN14" s="248" t="s">
        <v>292</v>
      </c>
      <c r="BO14" s="505" t="s">
        <v>293</v>
      </c>
      <c r="BP14" s="505"/>
      <c r="BQ14" s="505"/>
      <c r="BR14" s="505"/>
      <c r="BS14" s="505"/>
      <c r="BT14" s="505"/>
      <c r="BU14" s="505"/>
      <c r="BV14" s="505"/>
      <c r="BW14" s="505"/>
      <c r="BX14" s="46"/>
      <c r="BY14" s="134" t="s">
        <v>290</v>
      </c>
      <c r="BZ14" s="134"/>
      <c r="CA14" s="134"/>
      <c r="CB14" s="245">
        <v>420</v>
      </c>
      <c r="CD14" s="248" t="s">
        <v>292</v>
      </c>
      <c r="CE14" s="505" t="s">
        <v>293</v>
      </c>
      <c r="CF14" s="505"/>
      <c r="CG14" s="505"/>
      <c r="CH14" s="505"/>
      <c r="CI14" s="505"/>
      <c r="CJ14" s="505"/>
      <c r="CK14" s="505"/>
      <c r="CL14" s="505"/>
      <c r="CM14" s="505"/>
      <c r="CN14" s="46"/>
      <c r="CO14" s="134" t="s">
        <v>290</v>
      </c>
      <c r="CP14" s="134"/>
      <c r="CQ14" s="134"/>
      <c r="CR14" s="245">
        <v>420</v>
      </c>
      <c r="CT14" s="248" t="s">
        <v>292</v>
      </c>
      <c r="CU14" s="505" t="s">
        <v>293</v>
      </c>
      <c r="CV14" s="505"/>
      <c r="CW14" s="505"/>
      <c r="CX14" s="505"/>
      <c r="CY14" s="505"/>
      <c r="CZ14" s="505"/>
      <c r="DA14" s="505"/>
      <c r="DB14" s="505"/>
      <c r="DC14" s="505"/>
      <c r="DD14" s="46"/>
      <c r="DE14" s="134" t="s">
        <v>290</v>
      </c>
      <c r="DF14" s="134"/>
      <c r="DG14" s="134"/>
      <c r="DH14" s="245">
        <v>420</v>
      </c>
      <c r="DJ14" s="248" t="s">
        <v>292</v>
      </c>
      <c r="DK14" s="505" t="s">
        <v>293</v>
      </c>
      <c r="DL14" s="505"/>
      <c r="DM14" s="505"/>
      <c r="DN14" s="505"/>
      <c r="DO14" s="505"/>
      <c r="DP14" s="505"/>
      <c r="DQ14" s="505"/>
      <c r="DR14" s="505"/>
      <c r="DS14" s="505"/>
      <c r="DT14" s="46"/>
      <c r="DU14" s="134" t="s">
        <v>290</v>
      </c>
      <c r="DV14" s="134"/>
      <c r="DW14" s="134"/>
      <c r="DX14" s="245">
        <v>420</v>
      </c>
      <c r="DZ14" s="248" t="s">
        <v>292</v>
      </c>
      <c r="EA14" s="505" t="s">
        <v>293</v>
      </c>
      <c r="EB14" s="505"/>
      <c r="EC14" s="505"/>
      <c r="ED14" s="505"/>
      <c r="EE14" s="505"/>
      <c r="EF14" s="505"/>
      <c r="EG14" s="505"/>
      <c r="EH14" s="505"/>
      <c r="EI14" s="505"/>
      <c r="EJ14" s="46"/>
      <c r="EK14" s="46"/>
      <c r="EL14" s="134" t="s">
        <v>290</v>
      </c>
      <c r="EM14" s="134"/>
      <c r="EN14" s="245">
        <v>420</v>
      </c>
      <c r="EO14" s="248" t="s">
        <v>292</v>
      </c>
      <c r="EP14" s="505" t="s">
        <v>293</v>
      </c>
      <c r="EQ14" s="505"/>
      <c r="ER14" s="505"/>
      <c r="ES14" s="505"/>
      <c r="ET14" s="505"/>
      <c r="EU14" s="505"/>
      <c r="EV14" s="505"/>
      <c r="EW14" s="505"/>
      <c r="EX14" s="505"/>
      <c r="EY14" s="46"/>
      <c r="EZ14" s="134" t="s">
        <v>290</v>
      </c>
      <c r="FA14" s="134"/>
      <c r="FB14" s="134"/>
      <c r="FC14" s="245">
        <v>420</v>
      </c>
      <c r="FD14" s="248" t="s">
        <v>292</v>
      </c>
      <c r="FE14" s="505" t="s">
        <v>293</v>
      </c>
      <c r="FF14" s="505"/>
      <c r="FG14" s="505"/>
      <c r="FH14" s="505"/>
      <c r="FI14" s="505"/>
      <c r="FJ14" s="505"/>
      <c r="FK14" s="505"/>
      <c r="FL14" s="505"/>
      <c r="FM14" s="505"/>
      <c r="FN14" s="46"/>
      <c r="FO14" s="46"/>
      <c r="FP14" s="134" t="s">
        <v>290</v>
      </c>
      <c r="FQ14" s="134"/>
      <c r="FR14" s="245">
        <v>420</v>
      </c>
      <c r="FS14" s="248" t="s">
        <v>292</v>
      </c>
      <c r="FT14" s="505" t="s">
        <v>293</v>
      </c>
      <c r="FU14" s="505"/>
      <c r="FV14" s="505"/>
      <c r="FW14" s="505"/>
      <c r="FX14" s="505"/>
      <c r="FY14" s="505"/>
      <c r="FZ14" s="505"/>
      <c r="GA14" s="505"/>
      <c r="GB14" s="505"/>
      <c r="GC14" s="134" t="s">
        <v>290</v>
      </c>
      <c r="GD14" s="134"/>
      <c r="GE14" s="242"/>
      <c r="GF14" s="339">
        <v>420</v>
      </c>
    </row>
    <row r="15" spans="1:187" s="37" customFormat="1" ht="13.5">
      <c r="A15" s="48" t="s">
        <v>238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238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238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238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238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238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238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238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238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238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238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238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237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237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237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237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237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237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237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237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237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237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237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237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417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417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417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417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417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417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417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417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388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417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388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417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1" t="s">
        <v>390</v>
      </c>
      <c r="B18" s="491"/>
      <c r="C18" s="491"/>
      <c r="D18" s="488" t="s">
        <v>303</v>
      </c>
      <c r="E18" s="488"/>
      <c r="F18" s="488"/>
      <c r="G18" s="488"/>
      <c r="H18" s="488"/>
      <c r="I18" s="488"/>
      <c r="J18" s="488"/>
      <c r="K18" s="46"/>
      <c r="L18" s="46"/>
      <c r="M18" s="46"/>
      <c r="N18" s="46"/>
      <c r="O18" s="55"/>
      <c r="R18" s="491" t="s">
        <v>390</v>
      </c>
      <c r="S18" s="491"/>
      <c r="T18" s="491"/>
      <c r="U18" s="487" t="s">
        <v>420</v>
      </c>
      <c r="V18" s="487"/>
      <c r="W18" s="487"/>
      <c r="X18" s="487"/>
      <c r="Y18" s="487"/>
      <c r="Z18" s="487"/>
      <c r="AA18" s="487"/>
      <c r="AB18" s="46"/>
      <c r="AC18" s="46"/>
      <c r="AD18" s="46"/>
      <c r="AE18" s="46"/>
      <c r="AF18" s="55"/>
      <c r="AH18" s="491" t="s">
        <v>390</v>
      </c>
      <c r="AI18" s="491"/>
      <c r="AJ18" s="491"/>
      <c r="AK18" s="488" t="s">
        <v>421</v>
      </c>
      <c r="AL18" s="488"/>
      <c r="AM18" s="488"/>
      <c r="AN18" s="488"/>
      <c r="AO18" s="488"/>
      <c r="AP18" s="488"/>
      <c r="AQ18" s="488"/>
      <c r="AR18" s="46"/>
      <c r="AS18" s="46"/>
      <c r="AT18" s="46"/>
      <c r="AU18" s="46"/>
      <c r="AV18" s="55"/>
      <c r="AX18" s="491" t="s">
        <v>390</v>
      </c>
      <c r="AY18" s="491"/>
      <c r="AZ18" s="491"/>
      <c r="BA18" s="489" t="s">
        <v>407</v>
      </c>
      <c r="BB18" s="489"/>
      <c r="BC18" s="489"/>
      <c r="BD18" s="489"/>
      <c r="BE18" s="489"/>
      <c r="BF18" s="489"/>
      <c r="BG18" s="489"/>
      <c r="BH18" s="46"/>
      <c r="BI18" s="46"/>
      <c r="BJ18" s="46"/>
      <c r="BK18" s="46"/>
      <c r="BL18" s="55"/>
      <c r="BN18" s="491" t="s">
        <v>390</v>
      </c>
      <c r="BO18" s="491"/>
      <c r="BP18" s="487" t="s">
        <v>422</v>
      </c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327"/>
      <c r="CB18" s="55"/>
      <c r="CD18" s="491" t="s">
        <v>390</v>
      </c>
      <c r="CE18" s="491"/>
      <c r="CF18" s="491"/>
      <c r="CG18" s="489" t="s">
        <v>423</v>
      </c>
      <c r="CH18" s="489"/>
      <c r="CI18" s="489"/>
      <c r="CJ18" s="489"/>
      <c r="CK18" s="489"/>
      <c r="CL18" s="489"/>
      <c r="CM18" s="489"/>
      <c r="CN18" s="46"/>
      <c r="CO18" s="46"/>
      <c r="CP18" s="46"/>
      <c r="CQ18" s="46"/>
      <c r="CR18" s="55"/>
      <c r="CT18" s="491" t="s">
        <v>390</v>
      </c>
      <c r="CU18" s="491"/>
      <c r="CV18" s="491"/>
      <c r="CW18" s="487" t="s">
        <v>424</v>
      </c>
      <c r="CX18" s="487"/>
      <c r="CY18" s="487"/>
      <c r="CZ18" s="487"/>
      <c r="DA18" s="487"/>
      <c r="DB18" s="487"/>
      <c r="DC18" s="487"/>
      <c r="DD18" s="487"/>
      <c r="DE18" s="487"/>
      <c r="DF18" s="487"/>
      <c r="DG18" s="133"/>
      <c r="DH18" s="55"/>
      <c r="DJ18" s="491" t="s">
        <v>390</v>
      </c>
      <c r="DK18" s="491"/>
      <c r="DL18" s="331"/>
      <c r="DM18" s="490" t="s">
        <v>425</v>
      </c>
      <c r="DN18" s="490"/>
      <c r="DO18" s="490"/>
      <c r="DP18" s="490"/>
      <c r="DQ18" s="490"/>
      <c r="DR18" s="490"/>
      <c r="DS18" s="490"/>
      <c r="DT18" s="490"/>
      <c r="DU18" s="490"/>
      <c r="DV18" s="490"/>
      <c r="DW18" s="331"/>
      <c r="DX18" s="331"/>
      <c r="DZ18" s="491" t="s">
        <v>390</v>
      </c>
      <c r="EA18" s="491"/>
      <c r="EB18" s="332"/>
      <c r="EC18" s="486" t="s">
        <v>408</v>
      </c>
      <c r="ED18" s="486"/>
      <c r="EE18" s="486"/>
      <c r="EF18" s="486"/>
      <c r="EG18" s="486"/>
      <c r="EH18" s="486"/>
      <c r="EI18" s="486"/>
      <c r="EJ18" s="486"/>
      <c r="EK18" s="486"/>
      <c r="EL18" s="486"/>
      <c r="EM18" s="486"/>
      <c r="EN18" s="333"/>
      <c r="EO18" s="491" t="s">
        <v>390</v>
      </c>
      <c r="EP18" s="491"/>
      <c r="EQ18" s="332"/>
      <c r="ER18" s="486" t="s">
        <v>426</v>
      </c>
      <c r="ES18" s="486"/>
      <c r="ET18" s="486"/>
      <c r="EU18" s="486"/>
      <c r="EV18" s="486"/>
      <c r="EW18" s="486"/>
      <c r="EX18" s="486"/>
      <c r="EY18" s="486"/>
      <c r="EZ18" s="486"/>
      <c r="FA18" s="486"/>
      <c r="FB18" s="486"/>
      <c r="FC18" s="333"/>
      <c r="FD18" s="491" t="s">
        <v>390</v>
      </c>
      <c r="FE18" s="491"/>
      <c r="FF18" s="501"/>
      <c r="FG18" s="502"/>
      <c r="FH18" s="502"/>
      <c r="FI18" s="502"/>
      <c r="FJ18" s="502"/>
      <c r="FK18" s="502"/>
      <c r="FL18" s="502"/>
      <c r="FM18" s="502"/>
      <c r="FN18" s="502"/>
      <c r="FO18" s="502"/>
      <c r="FP18" s="502"/>
      <c r="FQ18" s="502"/>
      <c r="FR18" s="502"/>
      <c r="FS18" s="491" t="s">
        <v>390</v>
      </c>
      <c r="FT18" s="491"/>
      <c r="FU18" s="501" t="s">
        <v>427</v>
      </c>
      <c r="FV18" s="502"/>
      <c r="FW18" s="502"/>
      <c r="FX18" s="502"/>
      <c r="FY18" s="502"/>
      <c r="FZ18" s="502"/>
      <c r="GA18" s="502"/>
      <c r="GB18" s="502"/>
      <c r="GC18" s="502"/>
      <c r="GD18" s="502"/>
      <c r="GE18" s="502"/>
    </row>
    <row r="19" spans="1:187" s="37" customFormat="1" ht="15.75" customHeight="1">
      <c r="A19" s="48" t="s">
        <v>439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439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439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418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439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439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439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439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411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439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394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439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240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240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240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240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240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240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240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240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240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240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499" t="s">
        <v>0</v>
      </c>
      <c r="B21" s="497" t="s">
        <v>383</v>
      </c>
      <c r="C21" s="497" t="s">
        <v>295</v>
      </c>
      <c r="D21" s="497" t="s">
        <v>307</v>
      </c>
      <c r="E21" s="492" t="s">
        <v>296</v>
      </c>
      <c r="F21" s="492"/>
      <c r="G21" s="497" t="s">
        <v>204</v>
      </c>
      <c r="H21" s="497" t="s">
        <v>299</v>
      </c>
      <c r="I21" s="497" t="s">
        <v>384</v>
      </c>
      <c r="J21" s="493" t="s">
        <v>398</v>
      </c>
      <c r="K21" s="494"/>
      <c r="L21" s="495"/>
      <c r="M21" s="497" t="s">
        <v>385</v>
      </c>
      <c r="N21" s="493" t="s">
        <v>297</v>
      </c>
      <c r="O21" s="496"/>
      <c r="P21" s="512" t="s">
        <v>246</v>
      </c>
      <c r="Q21" s="320"/>
      <c r="R21" s="499" t="s">
        <v>0</v>
      </c>
      <c r="S21" s="497" t="s">
        <v>383</v>
      </c>
      <c r="T21" s="497" t="s">
        <v>295</v>
      </c>
      <c r="U21" s="497" t="s">
        <v>307</v>
      </c>
      <c r="V21" s="492" t="s">
        <v>296</v>
      </c>
      <c r="W21" s="492"/>
      <c r="X21" s="497" t="s">
        <v>204</v>
      </c>
      <c r="Y21" s="497" t="s">
        <v>299</v>
      </c>
      <c r="Z21" s="497" t="s">
        <v>384</v>
      </c>
      <c r="AA21" s="493" t="s">
        <v>398</v>
      </c>
      <c r="AB21" s="494"/>
      <c r="AC21" s="495"/>
      <c r="AD21" s="497" t="s">
        <v>385</v>
      </c>
      <c r="AE21" s="493" t="s">
        <v>297</v>
      </c>
      <c r="AF21" s="496"/>
      <c r="AG21" s="512" t="s">
        <v>246</v>
      </c>
      <c r="AH21" s="499" t="s">
        <v>0</v>
      </c>
      <c r="AI21" s="497" t="s">
        <v>383</v>
      </c>
      <c r="AJ21" s="497" t="s">
        <v>295</v>
      </c>
      <c r="AK21" s="497" t="s">
        <v>307</v>
      </c>
      <c r="AL21" s="492" t="s">
        <v>296</v>
      </c>
      <c r="AM21" s="492"/>
      <c r="AN21" s="497" t="s">
        <v>204</v>
      </c>
      <c r="AO21" s="497" t="s">
        <v>299</v>
      </c>
      <c r="AP21" s="497" t="s">
        <v>384</v>
      </c>
      <c r="AQ21" s="493" t="s">
        <v>398</v>
      </c>
      <c r="AR21" s="494"/>
      <c r="AS21" s="495"/>
      <c r="AT21" s="497" t="s">
        <v>385</v>
      </c>
      <c r="AU21" s="493" t="s">
        <v>297</v>
      </c>
      <c r="AV21" s="496"/>
      <c r="AW21" s="512" t="s">
        <v>246</v>
      </c>
      <c r="AX21" s="499" t="s">
        <v>0</v>
      </c>
      <c r="AY21" s="497" t="s">
        <v>383</v>
      </c>
      <c r="AZ21" s="497" t="s">
        <v>295</v>
      </c>
      <c r="BA21" s="497" t="s">
        <v>307</v>
      </c>
      <c r="BB21" s="492" t="s">
        <v>296</v>
      </c>
      <c r="BC21" s="492"/>
      <c r="BD21" s="497" t="s">
        <v>204</v>
      </c>
      <c r="BE21" s="497" t="s">
        <v>299</v>
      </c>
      <c r="BF21" s="497" t="s">
        <v>384</v>
      </c>
      <c r="BG21" s="493" t="s">
        <v>398</v>
      </c>
      <c r="BH21" s="494"/>
      <c r="BI21" s="495"/>
      <c r="BJ21" s="497" t="s">
        <v>385</v>
      </c>
      <c r="BK21" s="493" t="s">
        <v>297</v>
      </c>
      <c r="BL21" s="496"/>
      <c r="BM21" s="512" t="s">
        <v>246</v>
      </c>
      <c r="BN21" s="499" t="s">
        <v>0</v>
      </c>
      <c r="BO21" s="497" t="s">
        <v>383</v>
      </c>
      <c r="BP21" s="497" t="s">
        <v>295</v>
      </c>
      <c r="BQ21" s="497" t="s">
        <v>307</v>
      </c>
      <c r="BR21" s="492" t="s">
        <v>296</v>
      </c>
      <c r="BS21" s="492"/>
      <c r="BT21" s="497" t="s">
        <v>204</v>
      </c>
      <c r="BU21" s="497" t="s">
        <v>299</v>
      </c>
      <c r="BV21" s="497" t="s">
        <v>384</v>
      </c>
      <c r="BW21" s="493" t="s">
        <v>398</v>
      </c>
      <c r="BX21" s="494"/>
      <c r="BY21" s="495"/>
      <c r="BZ21" s="497" t="s">
        <v>385</v>
      </c>
      <c r="CA21" s="493" t="s">
        <v>297</v>
      </c>
      <c r="CB21" s="496"/>
      <c r="CC21" s="512" t="s">
        <v>246</v>
      </c>
      <c r="CD21" s="499" t="s">
        <v>0</v>
      </c>
      <c r="CE21" s="497" t="s">
        <v>383</v>
      </c>
      <c r="CF21" s="497" t="s">
        <v>295</v>
      </c>
      <c r="CG21" s="497" t="s">
        <v>307</v>
      </c>
      <c r="CH21" s="492" t="s">
        <v>296</v>
      </c>
      <c r="CI21" s="492"/>
      <c r="CJ21" s="497" t="s">
        <v>204</v>
      </c>
      <c r="CK21" s="497" t="s">
        <v>299</v>
      </c>
      <c r="CL21" s="497" t="s">
        <v>384</v>
      </c>
      <c r="CM21" s="493" t="s">
        <v>398</v>
      </c>
      <c r="CN21" s="494"/>
      <c r="CO21" s="495"/>
      <c r="CP21" s="497" t="s">
        <v>385</v>
      </c>
      <c r="CQ21" s="493" t="s">
        <v>297</v>
      </c>
      <c r="CR21" s="496"/>
      <c r="CS21" s="354" t="s">
        <v>246</v>
      </c>
      <c r="CT21" s="499" t="s">
        <v>0</v>
      </c>
      <c r="CU21" s="497" t="s">
        <v>383</v>
      </c>
      <c r="CV21" s="497" t="s">
        <v>295</v>
      </c>
      <c r="CW21" s="497" t="s">
        <v>307</v>
      </c>
      <c r="CX21" s="492" t="s">
        <v>296</v>
      </c>
      <c r="CY21" s="492"/>
      <c r="CZ21" s="497" t="s">
        <v>204</v>
      </c>
      <c r="DA21" s="497" t="s">
        <v>299</v>
      </c>
      <c r="DB21" s="497" t="s">
        <v>384</v>
      </c>
      <c r="DC21" s="493" t="s">
        <v>398</v>
      </c>
      <c r="DD21" s="494"/>
      <c r="DE21" s="495"/>
      <c r="DF21" s="497" t="s">
        <v>385</v>
      </c>
      <c r="DG21" s="493" t="s">
        <v>297</v>
      </c>
      <c r="DH21" s="496"/>
      <c r="DI21" s="512" t="s">
        <v>246</v>
      </c>
      <c r="DJ21" s="499" t="s">
        <v>0</v>
      </c>
      <c r="DK21" s="497" t="s">
        <v>383</v>
      </c>
      <c r="DL21" s="497" t="s">
        <v>295</v>
      </c>
      <c r="DM21" s="497" t="s">
        <v>307</v>
      </c>
      <c r="DN21" s="492" t="s">
        <v>296</v>
      </c>
      <c r="DO21" s="492"/>
      <c r="DP21" s="497" t="s">
        <v>204</v>
      </c>
      <c r="DQ21" s="497" t="s">
        <v>299</v>
      </c>
      <c r="DR21" s="497" t="s">
        <v>384</v>
      </c>
      <c r="DS21" s="493" t="s">
        <v>398</v>
      </c>
      <c r="DT21" s="494"/>
      <c r="DU21" s="495"/>
      <c r="DV21" s="497" t="s">
        <v>385</v>
      </c>
      <c r="DW21" s="493" t="s">
        <v>297</v>
      </c>
      <c r="DX21" s="496"/>
      <c r="DY21" s="512" t="s">
        <v>246</v>
      </c>
      <c r="DZ21" s="499" t="s">
        <v>0</v>
      </c>
      <c r="EA21" s="497" t="s">
        <v>383</v>
      </c>
      <c r="EB21" s="497" t="s">
        <v>295</v>
      </c>
      <c r="EC21" s="497" t="s">
        <v>307</v>
      </c>
      <c r="ED21" s="492" t="s">
        <v>296</v>
      </c>
      <c r="EE21" s="492"/>
      <c r="EF21" s="497" t="s">
        <v>204</v>
      </c>
      <c r="EG21" s="497" t="s">
        <v>299</v>
      </c>
      <c r="EH21" s="497" t="s">
        <v>384</v>
      </c>
      <c r="EI21" s="493" t="s">
        <v>398</v>
      </c>
      <c r="EJ21" s="494"/>
      <c r="EK21" s="495"/>
      <c r="EL21" s="497" t="s">
        <v>385</v>
      </c>
      <c r="EM21" s="493" t="s">
        <v>297</v>
      </c>
      <c r="EN21" s="496"/>
      <c r="EO21" s="499" t="s">
        <v>0</v>
      </c>
      <c r="EP21" s="497" t="s">
        <v>383</v>
      </c>
      <c r="EQ21" s="497" t="s">
        <v>295</v>
      </c>
      <c r="ER21" s="497" t="s">
        <v>307</v>
      </c>
      <c r="ES21" s="492" t="s">
        <v>296</v>
      </c>
      <c r="ET21" s="492"/>
      <c r="EU21" s="497" t="s">
        <v>204</v>
      </c>
      <c r="EV21" s="497" t="s">
        <v>299</v>
      </c>
      <c r="EW21" s="497" t="s">
        <v>384</v>
      </c>
      <c r="EX21" s="493" t="s">
        <v>398</v>
      </c>
      <c r="EY21" s="494"/>
      <c r="EZ21" s="495"/>
      <c r="FA21" s="497" t="s">
        <v>385</v>
      </c>
      <c r="FB21" s="493" t="s">
        <v>297</v>
      </c>
      <c r="FC21" s="496"/>
      <c r="FD21" s="499" t="s">
        <v>0</v>
      </c>
      <c r="FE21" s="497" t="s">
        <v>383</v>
      </c>
      <c r="FF21" s="497" t="s">
        <v>295</v>
      </c>
      <c r="FG21" s="497" t="s">
        <v>307</v>
      </c>
      <c r="FH21" s="492" t="s">
        <v>296</v>
      </c>
      <c r="FI21" s="492"/>
      <c r="FJ21" s="497" t="s">
        <v>204</v>
      </c>
      <c r="FK21" s="497" t="s">
        <v>299</v>
      </c>
      <c r="FL21" s="497" t="s">
        <v>384</v>
      </c>
      <c r="FM21" s="493" t="s">
        <v>398</v>
      </c>
      <c r="FN21" s="494"/>
      <c r="FO21" s="495"/>
      <c r="FP21" s="497" t="s">
        <v>385</v>
      </c>
      <c r="FQ21" s="493" t="s">
        <v>297</v>
      </c>
      <c r="FR21" s="496"/>
      <c r="FS21" s="499" t="s">
        <v>0</v>
      </c>
      <c r="FT21" s="497" t="s">
        <v>383</v>
      </c>
      <c r="FU21" s="497" t="s">
        <v>295</v>
      </c>
      <c r="FV21" s="497" t="s">
        <v>307</v>
      </c>
      <c r="FW21" s="492" t="s">
        <v>296</v>
      </c>
      <c r="FX21" s="492"/>
      <c r="FY21" s="497" t="s">
        <v>204</v>
      </c>
      <c r="FZ21" s="497" t="s">
        <v>299</v>
      </c>
      <c r="GA21" s="497" t="s">
        <v>384</v>
      </c>
      <c r="GB21" s="493" t="s">
        <v>398</v>
      </c>
      <c r="GC21" s="495"/>
      <c r="GD21" s="497" t="s">
        <v>385</v>
      </c>
      <c r="GE21" s="493" t="s">
        <v>297</v>
      </c>
      <c r="GF21" s="496"/>
    </row>
    <row r="22" spans="1:188" ht="76.5" customHeight="1" thickBot="1">
      <c r="A22" s="500"/>
      <c r="B22" s="498"/>
      <c r="C22" s="498"/>
      <c r="D22" s="498"/>
      <c r="E22" s="325" t="s">
        <v>396</v>
      </c>
      <c r="F22" s="325" t="s">
        <v>397</v>
      </c>
      <c r="G22" s="498"/>
      <c r="H22" s="498"/>
      <c r="I22" s="498"/>
      <c r="J22" s="325" t="s">
        <v>396</v>
      </c>
      <c r="K22" s="204" t="s">
        <v>87</v>
      </c>
      <c r="L22" s="325" t="s">
        <v>399</v>
      </c>
      <c r="M22" s="498"/>
      <c r="N22" s="325" t="s">
        <v>396</v>
      </c>
      <c r="O22" s="326" t="s">
        <v>397</v>
      </c>
      <c r="P22" s="513"/>
      <c r="Q22" s="321"/>
      <c r="R22" s="500"/>
      <c r="S22" s="498"/>
      <c r="T22" s="498"/>
      <c r="U22" s="498"/>
      <c r="V22" s="325" t="s">
        <v>396</v>
      </c>
      <c r="W22" s="325" t="s">
        <v>397</v>
      </c>
      <c r="X22" s="498"/>
      <c r="Y22" s="498"/>
      <c r="Z22" s="498"/>
      <c r="AA22" s="325" t="s">
        <v>396</v>
      </c>
      <c r="AB22" s="204" t="s">
        <v>87</v>
      </c>
      <c r="AC22" s="325" t="s">
        <v>399</v>
      </c>
      <c r="AD22" s="498"/>
      <c r="AE22" s="325" t="s">
        <v>396</v>
      </c>
      <c r="AF22" s="326" t="s">
        <v>397</v>
      </c>
      <c r="AG22" s="513"/>
      <c r="AH22" s="500"/>
      <c r="AI22" s="498"/>
      <c r="AJ22" s="498"/>
      <c r="AK22" s="498"/>
      <c r="AL22" s="325" t="s">
        <v>396</v>
      </c>
      <c r="AM22" s="325" t="s">
        <v>397</v>
      </c>
      <c r="AN22" s="498"/>
      <c r="AO22" s="498"/>
      <c r="AP22" s="498"/>
      <c r="AQ22" s="325" t="s">
        <v>396</v>
      </c>
      <c r="AR22" s="204" t="s">
        <v>87</v>
      </c>
      <c r="AS22" s="325" t="s">
        <v>399</v>
      </c>
      <c r="AT22" s="498"/>
      <c r="AU22" s="325" t="s">
        <v>396</v>
      </c>
      <c r="AV22" s="326" t="s">
        <v>397</v>
      </c>
      <c r="AW22" s="513"/>
      <c r="AX22" s="500"/>
      <c r="AY22" s="498"/>
      <c r="AZ22" s="498"/>
      <c r="BA22" s="498"/>
      <c r="BB22" s="325" t="s">
        <v>396</v>
      </c>
      <c r="BC22" s="325" t="s">
        <v>397</v>
      </c>
      <c r="BD22" s="498"/>
      <c r="BE22" s="498"/>
      <c r="BF22" s="498"/>
      <c r="BG22" s="325" t="s">
        <v>396</v>
      </c>
      <c r="BH22" s="204" t="s">
        <v>87</v>
      </c>
      <c r="BI22" s="325" t="s">
        <v>399</v>
      </c>
      <c r="BJ22" s="498"/>
      <c r="BK22" s="325" t="s">
        <v>396</v>
      </c>
      <c r="BL22" s="326" t="s">
        <v>397</v>
      </c>
      <c r="BM22" s="513"/>
      <c r="BN22" s="500"/>
      <c r="BO22" s="498"/>
      <c r="BP22" s="498"/>
      <c r="BQ22" s="498"/>
      <c r="BR22" s="325" t="s">
        <v>396</v>
      </c>
      <c r="BS22" s="325" t="s">
        <v>397</v>
      </c>
      <c r="BT22" s="498"/>
      <c r="BU22" s="498"/>
      <c r="BV22" s="498"/>
      <c r="BW22" s="325" t="s">
        <v>396</v>
      </c>
      <c r="BX22" s="204" t="s">
        <v>87</v>
      </c>
      <c r="BY22" s="325" t="s">
        <v>399</v>
      </c>
      <c r="BZ22" s="498"/>
      <c r="CA22" s="325" t="s">
        <v>396</v>
      </c>
      <c r="CB22" s="326" t="s">
        <v>397</v>
      </c>
      <c r="CC22" s="513"/>
      <c r="CD22" s="500"/>
      <c r="CE22" s="498"/>
      <c r="CF22" s="498"/>
      <c r="CG22" s="498"/>
      <c r="CH22" s="325" t="s">
        <v>396</v>
      </c>
      <c r="CI22" s="325" t="s">
        <v>397</v>
      </c>
      <c r="CJ22" s="498"/>
      <c r="CK22" s="498"/>
      <c r="CL22" s="498"/>
      <c r="CM22" s="325" t="s">
        <v>396</v>
      </c>
      <c r="CN22" s="204" t="s">
        <v>87</v>
      </c>
      <c r="CO22" s="325" t="s">
        <v>399</v>
      </c>
      <c r="CP22" s="498"/>
      <c r="CQ22" s="325" t="s">
        <v>396</v>
      </c>
      <c r="CR22" s="326" t="s">
        <v>397</v>
      </c>
      <c r="CS22" s="355"/>
      <c r="CT22" s="500"/>
      <c r="CU22" s="498"/>
      <c r="CV22" s="498"/>
      <c r="CW22" s="498"/>
      <c r="CX22" s="325" t="s">
        <v>396</v>
      </c>
      <c r="CY22" s="325" t="s">
        <v>397</v>
      </c>
      <c r="CZ22" s="498"/>
      <c r="DA22" s="498"/>
      <c r="DB22" s="498"/>
      <c r="DC22" s="325" t="s">
        <v>396</v>
      </c>
      <c r="DD22" s="204" t="s">
        <v>87</v>
      </c>
      <c r="DE22" s="325" t="s">
        <v>399</v>
      </c>
      <c r="DF22" s="498"/>
      <c r="DG22" s="325" t="s">
        <v>396</v>
      </c>
      <c r="DH22" s="326" t="s">
        <v>397</v>
      </c>
      <c r="DI22" s="513"/>
      <c r="DJ22" s="500"/>
      <c r="DK22" s="498"/>
      <c r="DL22" s="498"/>
      <c r="DM22" s="498"/>
      <c r="DN22" s="325" t="s">
        <v>396</v>
      </c>
      <c r="DO22" s="325" t="s">
        <v>397</v>
      </c>
      <c r="DP22" s="498"/>
      <c r="DQ22" s="498"/>
      <c r="DR22" s="498"/>
      <c r="DS22" s="325" t="s">
        <v>396</v>
      </c>
      <c r="DT22" s="204" t="s">
        <v>87</v>
      </c>
      <c r="DU22" s="325" t="s">
        <v>399</v>
      </c>
      <c r="DV22" s="498"/>
      <c r="DW22" s="325" t="s">
        <v>396</v>
      </c>
      <c r="DX22" s="326" t="s">
        <v>397</v>
      </c>
      <c r="DY22" s="513"/>
      <c r="DZ22" s="500"/>
      <c r="EA22" s="498"/>
      <c r="EB22" s="498"/>
      <c r="EC22" s="498"/>
      <c r="ED22" s="325" t="s">
        <v>396</v>
      </c>
      <c r="EE22" s="325" t="s">
        <v>397</v>
      </c>
      <c r="EF22" s="498"/>
      <c r="EG22" s="498"/>
      <c r="EH22" s="498"/>
      <c r="EI22" s="325" t="s">
        <v>396</v>
      </c>
      <c r="EJ22" s="204" t="s">
        <v>87</v>
      </c>
      <c r="EK22" s="325" t="s">
        <v>399</v>
      </c>
      <c r="EL22" s="498"/>
      <c r="EM22" s="325" t="s">
        <v>396</v>
      </c>
      <c r="EN22" s="326" t="s">
        <v>397</v>
      </c>
      <c r="EO22" s="500"/>
      <c r="EP22" s="498"/>
      <c r="EQ22" s="498"/>
      <c r="ER22" s="498"/>
      <c r="ES22" s="325" t="s">
        <v>396</v>
      </c>
      <c r="ET22" s="325" t="s">
        <v>397</v>
      </c>
      <c r="EU22" s="498"/>
      <c r="EV22" s="498"/>
      <c r="EW22" s="498"/>
      <c r="EX22" s="325" t="s">
        <v>396</v>
      </c>
      <c r="EY22" s="204" t="s">
        <v>87</v>
      </c>
      <c r="EZ22" s="325" t="s">
        <v>399</v>
      </c>
      <c r="FA22" s="498"/>
      <c r="FB22" s="325" t="s">
        <v>396</v>
      </c>
      <c r="FC22" s="326" t="s">
        <v>397</v>
      </c>
      <c r="FD22" s="500"/>
      <c r="FE22" s="498"/>
      <c r="FF22" s="498"/>
      <c r="FG22" s="498"/>
      <c r="FH22" s="325" t="s">
        <v>396</v>
      </c>
      <c r="FI22" s="325" t="s">
        <v>397</v>
      </c>
      <c r="FJ22" s="498"/>
      <c r="FK22" s="498"/>
      <c r="FL22" s="498"/>
      <c r="FM22" s="325" t="s">
        <v>396</v>
      </c>
      <c r="FN22" s="204" t="s">
        <v>87</v>
      </c>
      <c r="FO22" s="325" t="s">
        <v>399</v>
      </c>
      <c r="FP22" s="498"/>
      <c r="FQ22" s="325" t="s">
        <v>396</v>
      </c>
      <c r="FR22" s="326" t="s">
        <v>397</v>
      </c>
      <c r="FS22" s="500"/>
      <c r="FT22" s="498"/>
      <c r="FU22" s="498"/>
      <c r="FV22" s="498"/>
      <c r="FW22" s="325" t="s">
        <v>396</v>
      </c>
      <c r="FX22" s="325" t="s">
        <v>397</v>
      </c>
      <c r="FY22" s="498"/>
      <c r="FZ22" s="498"/>
      <c r="GA22" s="498"/>
      <c r="GB22" s="325" t="s">
        <v>396</v>
      </c>
      <c r="GC22" s="325" t="s">
        <v>399</v>
      </c>
      <c r="GD22" s="498"/>
      <c r="GE22" s="325" t="s">
        <v>396</v>
      </c>
      <c r="GF22" s="326" t="s">
        <v>397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277</v>
      </c>
      <c r="B24" s="206" t="s">
        <v>10</v>
      </c>
      <c r="C24" s="206" t="s">
        <v>11</v>
      </c>
      <c r="D24" s="266">
        <f>D29+D27+D26+D25</f>
        <v>4692496.139999999</v>
      </c>
      <c r="E24" s="266">
        <f>V24+AL24+BB24+BR24+CH24+CX24+DN24+ED24+ES24+FW24</f>
        <v>518964.22000000003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4347610.65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458958.8700000001</v>
      </c>
      <c r="O24" s="267">
        <v>0</v>
      </c>
      <c r="P24" s="141"/>
      <c r="Q24" s="141"/>
      <c r="R24" s="222" t="s">
        <v>277</v>
      </c>
      <c r="S24" s="206" t="s">
        <v>10</v>
      </c>
      <c r="T24" s="206" t="s">
        <v>11</v>
      </c>
      <c r="U24" s="250">
        <f>U25++U26+U27+U29</f>
        <v>2670862.61</v>
      </c>
      <c r="V24" s="250">
        <v>360336.96</v>
      </c>
      <c r="W24" s="250">
        <v>0</v>
      </c>
      <c r="X24" s="250">
        <v>0</v>
      </c>
      <c r="Y24" s="250">
        <f>Y27</f>
        <v>0</v>
      </c>
      <c r="Z24" s="250">
        <v>2328469.76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121047.84999999963</v>
      </c>
      <c r="AF24" s="251"/>
      <c r="AG24" s="141"/>
      <c r="AH24" s="222" t="s">
        <v>277</v>
      </c>
      <c r="AI24" s="206" t="s">
        <v>10</v>
      </c>
      <c r="AJ24" s="206" t="s">
        <v>11</v>
      </c>
      <c r="AK24" s="250">
        <f>AK25+AK26+AK27+AK29</f>
        <v>1398149.27</v>
      </c>
      <c r="AL24" s="250">
        <v>122940.06</v>
      </c>
      <c r="AM24" s="250">
        <v>0</v>
      </c>
      <c r="AN24" s="250">
        <v>0</v>
      </c>
      <c r="AO24" s="250">
        <f>AO27</f>
        <v>0</v>
      </c>
      <c r="AP24" s="250">
        <v>1320453.66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132017.19999999995</v>
      </c>
      <c r="AV24" s="251">
        <v>0</v>
      </c>
      <c r="AW24" s="141"/>
      <c r="AX24" s="222" t="s">
        <v>277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277</v>
      </c>
      <c r="BO24" s="206" t="s">
        <v>10</v>
      </c>
      <c r="BP24" s="206" t="s">
        <v>11</v>
      </c>
      <c r="BQ24" s="250">
        <f>BQ25+BQ26+BQ27+BQ29</f>
        <v>18106.36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18106.36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296.2400000000016</v>
      </c>
      <c r="CB24" s="251">
        <v>0</v>
      </c>
      <c r="CC24" s="141"/>
      <c r="CD24" s="222" t="s">
        <v>277</v>
      </c>
      <c r="CE24" s="206" t="s">
        <v>10</v>
      </c>
      <c r="CF24" s="206" t="s">
        <v>11</v>
      </c>
      <c r="CG24" s="250">
        <f>CG25++CG26++CG27+CG29</f>
        <v>1000.62</v>
      </c>
      <c r="CH24" s="250">
        <v>0.56</v>
      </c>
      <c r="CI24" s="250">
        <v>0</v>
      </c>
      <c r="CJ24" s="250">
        <v>0</v>
      </c>
      <c r="CK24" s="250">
        <v>0</v>
      </c>
      <c r="CL24" s="250">
        <v>1000.62</v>
      </c>
      <c r="CM24" s="251" t="s">
        <v>10</v>
      </c>
      <c r="CN24" s="250"/>
      <c r="CO24" s="250"/>
      <c r="CP24" s="252" t="s">
        <v>10</v>
      </c>
      <c r="CQ24" s="252">
        <f>CH24+CL24-CM30</f>
        <v>0.5599999999999454</v>
      </c>
      <c r="CR24" s="251">
        <v>0</v>
      </c>
      <c r="CS24" s="141"/>
      <c r="CT24" s="222" t="s">
        <v>277</v>
      </c>
      <c r="CU24" s="206" t="s">
        <v>10</v>
      </c>
      <c r="CV24" s="206" t="s">
        <v>11</v>
      </c>
      <c r="CW24" s="250">
        <f>CW25++CW26+CW27+CW29</f>
        <v>63298.9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70007.99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7554.090000000004</v>
      </c>
      <c r="DH24" s="253">
        <v>0</v>
      </c>
      <c r="DI24" s="141"/>
      <c r="DJ24" s="222" t="s">
        <v>277</v>
      </c>
      <c r="DK24" s="206" t="s">
        <v>10</v>
      </c>
      <c r="DL24" s="206" t="s">
        <v>11</v>
      </c>
      <c r="DM24" s="250">
        <f>DM25+DM26+DM27+DM29</f>
        <v>1356.59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1356.59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277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277</v>
      </c>
      <c r="EP24" s="206" t="s">
        <v>10</v>
      </c>
      <c r="EQ24" s="206" t="s">
        <v>11</v>
      </c>
      <c r="ER24" s="250">
        <f>ER25+ER26+ER27+ER29</f>
        <v>10.03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277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277</v>
      </c>
      <c r="FT24" s="206" t="s">
        <v>10</v>
      </c>
      <c r="FU24" s="206" t="s">
        <v>11</v>
      </c>
      <c r="FV24" s="250">
        <f>FV25+FV26+FV27+FV29</f>
        <v>539711.76</v>
      </c>
      <c r="FW24" s="250">
        <v>34535.37</v>
      </c>
      <c r="FX24" s="250">
        <v>0</v>
      </c>
      <c r="FY24" s="250">
        <v>0</v>
      </c>
      <c r="FZ24" s="250">
        <f>FZ27</f>
        <v>0</v>
      </c>
      <c r="GA24" s="250">
        <v>608215.67</v>
      </c>
      <c r="GB24" s="251" t="s">
        <v>10</v>
      </c>
      <c r="GC24" s="252" t="s">
        <v>10</v>
      </c>
      <c r="GD24" s="252" t="s">
        <v>10</v>
      </c>
      <c r="GE24" s="253">
        <f>FW24+GA24+-GB30</f>
        <v>198032.90000000002</v>
      </c>
      <c r="GF24" s="253">
        <v>0</v>
      </c>
    </row>
    <row r="25" spans="1:188" ht="21.75" customHeight="1">
      <c r="A25" s="207" t="s">
        <v>275</v>
      </c>
      <c r="B25" s="206" t="s">
        <v>10</v>
      </c>
      <c r="C25" s="206" t="s">
        <v>13</v>
      </c>
      <c r="D25" s="269">
        <f>U25+AK25+BA25+BQ25+CG25+CW25+DM25+EC25+ER25+FG25+FV25</f>
        <v>4187709.579999999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4332975.0600000005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275</v>
      </c>
      <c r="S25" s="206" t="s">
        <v>10</v>
      </c>
      <c r="T25" s="206" t="s">
        <v>13</v>
      </c>
      <c r="U25" s="254">
        <v>2310526.55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2328469.76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275</v>
      </c>
      <c r="AI25" s="206" t="s">
        <v>10</v>
      </c>
      <c r="AJ25" s="206" t="s">
        <v>13</v>
      </c>
      <c r="AK25" s="254">
        <v>1276581.39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1320453.66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275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275</v>
      </c>
      <c r="BO25" s="206" t="s">
        <v>10</v>
      </c>
      <c r="BP25" s="206" t="s">
        <v>13</v>
      </c>
      <c r="BQ25" s="254">
        <v>18106.36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18106.36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275</v>
      </c>
      <c r="CE25" s="206" t="s">
        <v>10</v>
      </c>
      <c r="CF25" s="206" t="s">
        <v>13</v>
      </c>
      <c r="CG25" s="254">
        <v>1000.62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1000.62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275</v>
      </c>
      <c r="CU25" s="206" t="s">
        <v>10</v>
      </c>
      <c r="CV25" s="206" t="s">
        <v>13</v>
      </c>
      <c r="CW25" s="254">
        <v>63298.9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63298.90000000001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275</v>
      </c>
      <c r="DK25" s="206" t="s">
        <v>10</v>
      </c>
      <c r="DL25" s="206" t="s">
        <v>13</v>
      </c>
      <c r="DM25" s="254">
        <v>1356.59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1356.59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275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275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275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275</v>
      </c>
      <c r="FT25" s="206" t="s">
        <v>10</v>
      </c>
      <c r="FU25" s="206" t="s">
        <v>13</v>
      </c>
      <c r="FV25" s="254">
        <v>516839.17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600289.17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313</v>
      </c>
      <c r="B26" s="206" t="s">
        <v>10</v>
      </c>
      <c r="C26" s="206" t="s">
        <v>15</v>
      </c>
      <c r="D26" s="269">
        <f>U26+AK26+BA26+BQ26+CG26+CW26+DM26+EC26+ER26+FG26+FV26</f>
        <v>495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14635.59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313</v>
      </c>
      <c r="S26" s="206" t="s">
        <v>10</v>
      </c>
      <c r="T26" s="206" t="s">
        <v>15</v>
      </c>
      <c r="U26" s="254">
        <v>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313</v>
      </c>
      <c r="AI26" s="206" t="s">
        <v>10</v>
      </c>
      <c r="AJ26" s="206" t="s">
        <v>15</v>
      </c>
      <c r="AK26" s="254">
        <v>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/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313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313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313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313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6709.09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313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313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313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313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313</v>
      </c>
      <c r="FT26" s="206" t="s">
        <v>10</v>
      </c>
      <c r="FU26" s="206" t="s">
        <v>15</v>
      </c>
      <c r="FV26" s="254">
        <v>495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7926.5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405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405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405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405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405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405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405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405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405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405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405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405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393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393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393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393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393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393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393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393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393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393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393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393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300</v>
      </c>
      <c r="B29" s="206" t="s">
        <v>10</v>
      </c>
      <c r="C29" s="206" t="s">
        <v>20</v>
      </c>
      <c r="D29" s="269">
        <f>U29+AK29+BA29+BQ29+CG29+CW29+DM29+EC29+ER29+FG29+FV29</f>
        <v>504291.56000000006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300</v>
      </c>
      <c r="S29" s="206" t="s">
        <v>10</v>
      </c>
      <c r="T29" s="206" t="s">
        <v>20</v>
      </c>
      <c r="U29" s="254">
        <v>360336.06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300</v>
      </c>
      <c r="AI29" s="206" t="s">
        <v>10</v>
      </c>
      <c r="AJ29" s="206" t="s">
        <v>20</v>
      </c>
      <c r="AK29" s="254">
        <v>121567.88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300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300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300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300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300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300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300</v>
      </c>
      <c r="EP29" s="206" t="s">
        <v>10</v>
      </c>
      <c r="EQ29" s="206" t="s">
        <v>20</v>
      </c>
      <c r="ER29" s="254">
        <v>10.03</v>
      </c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300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300</v>
      </c>
      <c r="FT29" s="206" t="s">
        <v>10</v>
      </c>
      <c r="FU29" s="206" t="s">
        <v>20</v>
      </c>
      <c r="FV29" s="254">
        <v>22377.59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386</v>
      </c>
      <c r="B30" s="206" t="s">
        <v>10</v>
      </c>
      <c r="C30" s="206" t="s">
        <v>22</v>
      </c>
      <c r="D30" s="266">
        <f>D32+D73</f>
        <v>4692496.140000001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4407616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279</v>
      </c>
      <c r="S30" s="206" t="s">
        <v>10</v>
      </c>
      <c r="T30" s="206" t="s">
        <v>22</v>
      </c>
      <c r="U30" s="250">
        <f>U32+U73</f>
        <v>2670862.6100000003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2567758.87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279</v>
      </c>
      <c r="AI30" s="206" t="s">
        <v>10</v>
      </c>
      <c r="AJ30" s="206" t="s">
        <v>22</v>
      </c>
      <c r="AK30" s="250">
        <f>AK32+AK73</f>
        <v>1398149.27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1311376.52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279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279</v>
      </c>
      <c r="BO30" s="206" t="s">
        <v>10</v>
      </c>
      <c r="BP30" s="206" t="s">
        <v>22</v>
      </c>
      <c r="BQ30" s="250">
        <f>BQ32+BQ73</f>
        <v>18106.36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18106.36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279</v>
      </c>
      <c r="CE30" s="206" t="s">
        <v>10</v>
      </c>
      <c r="CF30" s="206" t="s">
        <v>22</v>
      </c>
      <c r="CG30" s="250">
        <f>CG32+CG73</f>
        <v>1000.62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1000.62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279</v>
      </c>
      <c r="CU30" s="206" t="s">
        <v>10</v>
      </c>
      <c r="CV30" s="206" t="s">
        <v>22</v>
      </c>
      <c r="CW30" s="250">
        <f>CW32+CW73</f>
        <v>63298.9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63298.9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279</v>
      </c>
      <c r="DK30" s="206" t="s">
        <v>10</v>
      </c>
      <c r="DL30" s="206" t="s">
        <v>22</v>
      </c>
      <c r="DM30" s="250">
        <f>DM32+DM73</f>
        <v>1356.59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1356.59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279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279</v>
      </c>
      <c r="EP30" s="206" t="s">
        <v>10</v>
      </c>
      <c r="EQ30" s="206" t="s">
        <v>22</v>
      </c>
      <c r="ER30" s="250">
        <f>ER32+ER73</f>
        <v>10.03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279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279</v>
      </c>
      <c r="FT30" s="206" t="s">
        <v>10</v>
      </c>
      <c r="FU30" s="206" t="s">
        <v>22</v>
      </c>
      <c r="FV30" s="250">
        <f>FV32+FV73</f>
        <v>539711.76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444718.14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308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308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308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308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308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308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308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308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308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308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308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308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309</v>
      </c>
      <c r="B32" s="206" t="s">
        <v>314</v>
      </c>
      <c r="C32" s="206" t="s">
        <v>23</v>
      </c>
      <c r="D32" s="266">
        <f>D33+D38+D61+D64+D68+D72</f>
        <v>2344184.81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2173156.3400000003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309</v>
      </c>
      <c r="S32" s="206" t="s">
        <v>314</v>
      </c>
      <c r="T32" s="206" t="s">
        <v>23</v>
      </c>
      <c r="U32" s="250">
        <f>U33+U38+U61+U64+U68+U72</f>
        <v>893433.05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826734.43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309</v>
      </c>
      <c r="AI32" s="206" t="s">
        <v>314</v>
      </c>
      <c r="AJ32" s="206" t="s">
        <v>23</v>
      </c>
      <c r="AK32" s="250">
        <f>AK33+AK38+AK61+AK64+AK68+AK72</f>
        <v>1159612.52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1150286.3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309</v>
      </c>
      <c r="AY32" s="206" t="s">
        <v>314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309</v>
      </c>
      <c r="BO32" s="206" t="s">
        <v>314</v>
      </c>
      <c r="BP32" s="206" t="s">
        <v>23</v>
      </c>
      <c r="BQ32" s="250">
        <f>BQ33+BQ38+BQ61+BQ64+BQ68+BQ72</f>
        <v>15256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15256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309</v>
      </c>
      <c r="CE32" s="206" t="s">
        <v>314</v>
      </c>
      <c r="CF32" s="206" t="s">
        <v>23</v>
      </c>
      <c r="CG32" s="250">
        <f>CG33+CG38+CG61+CG64+CG68+CG72</f>
        <v>1000.62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1000.62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309</v>
      </c>
      <c r="CU32" s="206" t="s">
        <v>314</v>
      </c>
      <c r="CV32" s="206" t="s">
        <v>23</v>
      </c>
      <c r="CW32" s="250">
        <f>CW33+CW38+CW61+CW64+CW68+CW72</f>
        <v>1270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1270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309</v>
      </c>
      <c r="DK32" s="206" t="s">
        <v>314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309</v>
      </c>
      <c r="EA32" s="206" t="s">
        <v>314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309</v>
      </c>
      <c r="EP32" s="206" t="s">
        <v>314</v>
      </c>
      <c r="EQ32" s="206" t="s">
        <v>23</v>
      </c>
      <c r="ER32" s="250">
        <f>ER33+ER38+ER61+ER64+ER68+ER72</f>
        <v>10.03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309</v>
      </c>
      <c r="FE32" s="206" t="s">
        <v>314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309</v>
      </c>
      <c r="FT32" s="206" t="s">
        <v>314</v>
      </c>
      <c r="FU32" s="206" t="s">
        <v>23</v>
      </c>
      <c r="FV32" s="250">
        <f>FV33+FV38+FV61+FV64+FV68+FV72</f>
        <v>273602.58999999997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178608.99000000002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315</v>
      </c>
      <c r="B33" s="206" t="s">
        <v>316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315</v>
      </c>
      <c r="S33" s="206" t="s">
        <v>316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315</v>
      </c>
      <c r="AI33" s="206" t="s">
        <v>316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315</v>
      </c>
      <c r="AY33" s="206" t="s">
        <v>316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315</v>
      </c>
      <c r="BO33" s="206" t="s">
        <v>316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315</v>
      </c>
      <c r="CE33" s="206" t="s">
        <v>316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315</v>
      </c>
      <c r="CU33" s="206" t="s">
        <v>316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315</v>
      </c>
      <c r="DK33" s="206" t="s">
        <v>316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315</v>
      </c>
      <c r="EA33" s="206" t="s">
        <v>316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315</v>
      </c>
      <c r="EP33" s="206" t="s">
        <v>316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315</v>
      </c>
      <c r="FE33" s="206" t="s">
        <v>316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315</v>
      </c>
      <c r="FT33" s="206" t="s">
        <v>316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317</v>
      </c>
      <c r="B34" s="214" t="s">
        <v>333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0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317</v>
      </c>
      <c r="S34" s="214" t="s">
        <v>333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317</v>
      </c>
      <c r="AI34" s="214" t="s">
        <v>333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317</v>
      </c>
      <c r="AY34" s="214" t="s">
        <v>333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317</v>
      </c>
      <c r="BO34" s="214" t="s">
        <v>333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317</v>
      </c>
      <c r="CE34" s="214" t="s">
        <v>333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317</v>
      </c>
      <c r="CU34" s="214" t="s">
        <v>333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317</v>
      </c>
      <c r="DK34" s="214" t="s">
        <v>333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317</v>
      </c>
      <c r="EA34" s="214" t="s">
        <v>333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317</v>
      </c>
      <c r="EP34" s="214" t="s">
        <v>333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317</v>
      </c>
      <c r="FE34" s="214" t="s">
        <v>333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317</v>
      </c>
      <c r="FT34" s="214" t="s">
        <v>333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334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334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334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0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334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334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334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334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334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334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334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334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334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381</v>
      </c>
      <c r="B36" s="205" t="s">
        <v>335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381</v>
      </c>
      <c r="S36" s="205" t="s">
        <v>335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381</v>
      </c>
      <c r="AI36" s="205" t="s">
        <v>335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381</v>
      </c>
      <c r="AY36" s="205" t="s">
        <v>335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381</v>
      </c>
      <c r="BO36" s="205" t="s">
        <v>335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381</v>
      </c>
      <c r="CE36" s="205" t="s">
        <v>335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381</v>
      </c>
      <c r="CU36" s="205" t="s">
        <v>335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381</v>
      </c>
      <c r="DK36" s="205" t="s">
        <v>335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381</v>
      </c>
      <c r="EA36" s="205" t="s">
        <v>335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381</v>
      </c>
      <c r="EP36" s="205" t="s">
        <v>335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381</v>
      </c>
      <c r="FE36" s="205" t="s">
        <v>335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381</v>
      </c>
      <c r="FT36" s="205" t="s">
        <v>335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318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318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318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0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318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318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318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318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318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318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318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318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318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319</v>
      </c>
      <c r="B38" s="206" t="s">
        <v>222</v>
      </c>
      <c r="C38" s="206" t="s">
        <v>74</v>
      </c>
      <c r="D38" s="263">
        <f>D39+D40+D41+D42+D48+D49+D50+D58</f>
        <v>2320884.81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2171454.8600000003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319</v>
      </c>
      <c r="S38" s="206" t="s">
        <v>222</v>
      </c>
      <c r="T38" s="206" t="s">
        <v>74</v>
      </c>
      <c r="U38" s="257">
        <f>U39+U40+U41+U42+U48+U49+U50+U58</f>
        <v>884433.05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826298.03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319</v>
      </c>
      <c r="AI38" s="206" t="s">
        <v>222</v>
      </c>
      <c r="AJ38" s="206" t="s">
        <v>74</v>
      </c>
      <c r="AK38" s="334">
        <f>AK39+AK40+AK41+AK42+AK48+AK49+AK50+AK58</f>
        <v>1159312.52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1150211.22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319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319</v>
      </c>
      <c r="BO38" s="206" t="s">
        <v>222</v>
      </c>
      <c r="BP38" s="206" t="s">
        <v>74</v>
      </c>
      <c r="BQ38" s="257">
        <f>BQ39+BQ40+BQ41+BQ42+BQ48+BQ49+BQ50+BQ58</f>
        <v>15256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15256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319</v>
      </c>
      <c r="CE38" s="206" t="s">
        <v>222</v>
      </c>
      <c r="CF38" s="206" t="s">
        <v>74</v>
      </c>
      <c r="CG38" s="257">
        <f>CG39+CG40+CG41+CG42+CG48+CG49+CG50+CG58</f>
        <v>1000.62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1000.62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319</v>
      </c>
      <c r="CU38" s="206" t="s">
        <v>222</v>
      </c>
      <c r="CV38" s="206" t="s">
        <v>74</v>
      </c>
      <c r="CW38" s="257">
        <f>CW39+CW40+CW41+CW42+CW48+CW49+CW50+CW58</f>
        <v>1270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1270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319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319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319</v>
      </c>
      <c r="EP38" s="206" t="s">
        <v>222</v>
      </c>
      <c r="EQ38" s="206" t="s">
        <v>74</v>
      </c>
      <c r="ER38" s="257">
        <f>ER39+ER40+ER41+ER42+ER48+ER49+ER50+ER58</f>
        <v>10.03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319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319</v>
      </c>
      <c r="FT38" s="206" t="s">
        <v>222</v>
      </c>
      <c r="FU38" s="206" t="s">
        <v>74</v>
      </c>
      <c r="FV38" s="257">
        <f>FV39+FV40+FV41+FV42+FV48+FV49+FV50+FV58</f>
        <v>259602.59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177418.99000000002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320</v>
      </c>
      <c r="C39" s="214" t="s">
        <v>169</v>
      </c>
      <c r="D39" s="269">
        <f>U39+AK39+BA39+BQ39+CG39+CW39+DM39+EC39+ER39+FG39+FV39</f>
        <v>2123301.91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2015264.54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320</v>
      </c>
      <c r="T39" s="214" t="s">
        <v>169</v>
      </c>
      <c r="U39" s="254">
        <v>750492.47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726997.45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320</v>
      </c>
      <c r="AJ39" s="214" t="s">
        <v>169</v>
      </c>
      <c r="AK39" s="254">
        <v>1125320.82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1116249.52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320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320</v>
      </c>
      <c r="BP39" s="214" t="s">
        <v>169</v>
      </c>
      <c r="BQ39" s="254">
        <v>15256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15256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320</v>
      </c>
      <c r="CF39" s="214" t="s">
        <v>169</v>
      </c>
      <c r="CG39" s="254">
        <v>1000.62</v>
      </c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1000.62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320</v>
      </c>
      <c r="CV39" s="214" t="s">
        <v>169</v>
      </c>
      <c r="CW39" s="254">
        <v>1270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1270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320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320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320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320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320</v>
      </c>
      <c r="FU39" s="214" t="s">
        <v>169</v>
      </c>
      <c r="FV39" s="254">
        <v>229962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154490.95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321</v>
      </c>
      <c r="C40" s="214" t="s">
        <v>170</v>
      </c>
      <c r="D40" s="269">
        <f aca="true" t="shared" si="0" ref="D40:D72">U40+AK40+BA40+BQ40+CG40+CW40+DM40+EC40+ER40+FG40+FV40</f>
        <v>14770.82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8670.82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321</v>
      </c>
      <c r="T40" s="214" t="s">
        <v>170</v>
      </c>
      <c r="U40" s="254">
        <v>6380.52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380.52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321</v>
      </c>
      <c r="AJ40" s="214" t="s">
        <v>170</v>
      </c>
      <c r="AK40" s="254">
        <v>2290.3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2290.3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321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321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321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321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321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321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321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321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321</v>
      </c>
      <c r="FU40" s="214" t="s">
        <v>170</v>
      </c>
      <c r="FV40" s="254">
        <v>6100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6000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322</v>
      </c>
      <c r="C41" s="214" t="s">
        <v>171</v>
      </c>
      <c r="D41" s="269">
        <f t="shared" si="0"/>
        <v>64958.4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64958.4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322</v>
      </c>
      <c r="T41" s="214" t="s">
        <v>171</v>
      </c>
      <c r="U41" s="254">
        <v>64958.4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64958.4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322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322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322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322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322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322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322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322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322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322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280</v>
      </c>
      <c r="B42" s="214" t="s">
        <v>323</v>
      </c>
      <c r="C42" s="214" t="s">
        <v>172</v>
      </c>
      <c r="D42" s="269">
        <f t="shared" si="0"/>
        <v>76096.5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61443.920000000006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280</v>
      </c>
      <c r="S42" s="214" t="s">
        <v>323</v>
      </c>
      <c r="T42" s="214" t="s">
        <v>172</v>
      </c>
      <c r="U42" s="254">
        <v>23976.48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15976.48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280</v>
      </c>
      <c r="AI42" s="214" t="s">
        <v>323</v>
      </c>
      <c r="AJ42" s="214" t="s">
        <v>172</v>
      </c>
      <c r="AK42" s="254">
        <v>28569.4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28539.4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280</v>
      </c>
      <c r="AY42" s="214" t="s">
        <v>323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280</v>
      </c>
      <c r="BO42" s="214" t="s">
        <v>323</v>
      </c>
      <c r="BP42" s="214" t="s">
        <v>172</v>
      </c>
      <c r="BQ42" s="254"/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0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280</v>
      </c>
      <c r="CE42" s="214" t="s">
        <v>323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280</v>
      </c>
      <c r="CU42" s="214" t="s">
        <v>323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280</v>
      </c>
      <c r="DK42" s="214" t="s">
        <v>323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280</v>
      </c>
      <c r="EA42" s="214" t="s">
        <v>323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280</v>
      </c>
      <c r="EP42" s="214" t="s">
        <v>323</v>
      </c>
      <c r="EQ42" s="214" t="s">
        <v>172</v>
      </c>
      <c r="ER42" s="254">
        <v>10.03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280</v>
      </c>
      <c r="FE42" s="214" t="s">
        <v>323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280</v>
      </c>
      <c r="FT42" s="214" t="s">
        <v>323</v>
      </c>
      <c r="FU42" s="214" t="s">
        <v>172</v>
      </c>
      <c r="FV42" s="254">
        <v>23540.59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16928.04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276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276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276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276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276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276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276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276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276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276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276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276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324</v>
      </c>
      <c r="C48" s="214" t="s">
        <v>173</v>
      </c>
      <c r="D48" s="269">
        <f t="shared" si="0"/>
        <v>12500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1860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324</v>
      </c>
      <c r="T48" s="214" t="s">
        <v>173</v>
      </c>
      <c r="U48" s="257">
        <v>12500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1860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324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324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324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324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324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324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324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324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324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324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325</v>
      </c>
      <c r="B49" s="214" t="s">
        <v>326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325</v>
      </c>
      <c r="S49" s="214" t="s">
        <v>326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325</v>
      </c>
      <c r="AI49" s="214" t="s">
        <v>326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325</v>
      </c>
      <c r="AY49" s="214" t="s">
        <v>326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325</v>
      </c>
      <c r="BO49" s="214" t="s">
        <v>326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325</v>
      </c>
      <c r="CE49" s="214" t="s">
        <v>326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325</v>
      </c>
      <c r="CU49" s="214" t="s">
        <v>326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325</v>
      </c>
      <c r="DK49" s="214" t="s">
        <v>326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325</v>
      </c>
      <c r="EA49" s="214" t="s">
        <v>326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325</v>
      </c>
      <c r="EP49" s="214" t="s">
        <v>326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325</v>
      </c>
      <c r="FE49" s="214" t="s">
        <v>326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325</v>
      </c>
      <c r="FT49" s="214" t="s">
        <v>326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327</v>
      </c>
      <c r="C50" s="214" t="s">
        <v>175</v>
      </c>
      <c r="D50" s="263">
        <f>D51+D52+D53+D54+D56</f>
        <v>13325.18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13325.18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327</v>
      </c>
      <c r="T50" s="214" t="s">
        <v>175</v>
      </c>
      <c r="U50" s="257">
        <f>U51+U52+U53+U54+U56</f>
        <v>13325.18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13325.18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327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327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327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327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327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327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327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327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327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327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328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328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328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328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328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328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328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328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328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328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328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328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392</v>
      </c>
      <c r="B52" s="205" t="s">
        <v>329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392</v>
      </c>
      <c r="S52" s="205" t="s">
        <v>329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392</v>
      </c>
      <c r="AI52" s="205" t="s">
        <v>329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392</v>
      </c>
      <c r="AY52" s="205" t="s">
        <v>329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392</v>
      </c>
      <c r="BO52" s="205" t="s">
        <v>329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392</v>
      </c>
      <c r="CE52" s="205" t="s">
        <v>329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392</v>
      </c>
      <c r="CU52" s="205" t="s">
        <v>329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392</v>
      </c>
      <c r="DK52" s="205" t="s">
        <v>329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392</v>
      </c>
      <c r="EA52" s="205" t="s">
        <v>329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392</v>
      </c>
      <c r="EP52" s="205" t="s">
        <v>329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392</v>
      </c>
      <c r="FE52" s="205" t="s">
        <v>329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392</v>
      </c>
      <c r="FT52" s="205" t="s">
        <v>329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330</v>
      </c>
      <c r="C53" s="205" t="s">
        <v>178</v>
      </c>
      <c r="D53" s="269">
        <f t="shared" si="0"/>
        <v>13325.18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13325.18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330</v>
      </c>
      <c r="T53" s="205" t="s">
        <v>178</v>
      </c>
      <c r="U53" s="254">
        <v>13325.18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13325.18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330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330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330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330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330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330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330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330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330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330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331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331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331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331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331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331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331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331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331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331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331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331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332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332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332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332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332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332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332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332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332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332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332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332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400</v>
      </c>
      <c r="B57" s="205" t="s">
        <v>395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400</v>
      </c>
      <c r="S57" s="205" t="s">
        <v>395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400</v>
      </c>
      <c r="AI57" s="205" t="s">
        <v>395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400</v>
      </c>
      <c r="AY57" s="205" t="s">
        <v>395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400</v>
      </c>
      <c r="BO57" s="205" t="s">
        <v>395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400</v>
      </c>
      <c r="CE57" s="205" t="s">
        <v>395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400</v>
      </c>
      <c r="CU57" s="205" t="s">
        <v>395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400</v>
      </c>
      <c r="DK57" s="205" t="s">
        <v>395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400</v>
      </c>
      <c r="EA57" s="205" t="s">
        <v>395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400</v>
      </c>
      <c r="EP57" s="205" t="s">
        <v>395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400</v>
      </c>
      <c r="FE57" s="205" t="s">
        <v>395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400</v>
      </c>
      <c r="FT57" s="205" t="s">
        <v>395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336</v>
      </c>
      <c r="B58" s="214" t="s">
        <v>337</v>
      </c>
      <c r="C58" s="214" t="s">
        <v>182</v>
      </c>
      <c r="D58" s="263">
        <f>D59+D60</f>
        <v>15932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5932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336</v>
      </c>
      <c r="S58" s="214" t="s">
        <v>337</v>
      </c>
      <c r="T58" s="214" t="s">
        <v>182</v>
      </c>
      <c r="U58" s="257">
        <f>U59+U60</f>
        <v>12800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2800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336</v>
      </c>
      <c r="AI58" s="214" t="s">
        <v>337</v>
      </c>
      <c r="AJ58" s="214" t="s">
        <v>182</v>
      </c>
      <c r="AK58" s="257">
        <f>AK59+AK60</f>
        <v>3132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3132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336</v>
      </c>
      <c r="AY58" s="214" t="s">
        <v>337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336</v>
      </c>
      <c r="BO58" s="214" t="s">
        <v>337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336</v>
      </c>
      <c r="CE58" s="214" t="s">
        <v>337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336</v>
      </c>
      <c r="CU58" s="214" t="s">
        <v>337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336</v>
      </c>
      <c r="DK58" s="214" t="s">
        <v>337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336</v>
      </c>
      <c r="EA58" s="214" t="s">
        <v>337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336</v>
      </c>
      <c r="EP58" s="214" t="s">
        <v>337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336</v>
      </c>
      <c r="FE58" s="214" t="s">
        <v>337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336</v>
      </c>
      <c r="FT58" s="214" t="s">
        <v>337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249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249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249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249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249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249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249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249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249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249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249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249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268</v>
      </c>
      <c r="B60" s="210">
        <v>2282</v>
      </c>
      <c r="C60" s="205" t="s">
        <v>184</v>
      </c>
      <c r="D60" s="269">
        <f t="shared" si="0"/>
        <v>15932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5932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268</v>
      </c>
      <c r="S60" s="210">
        <v>2282</v>
      </c>
      <c r="T60" s="205" t="s">
        <v>184</v>
      </c>
      <c r="U60" s="254">
        <v>12800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2800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268</v>
      </c>
      <c r="AI60" s="210">
        <v>2282</v>
      </c>
      <c r="AJ60" s="205" t="s">
        <v>184</v>
      </c>
      <c r="AK60" s="254">
        <v>3132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3132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268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268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268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268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268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268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268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268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268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338</v>
      </c>
      <c r="B61" s="206" t="s">
        <v>339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338</v>
      </c>
      <c r="S61" s="206" t="s">
        <v>339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338</v>
      </c>
      <c r="AI61" s="206" t="s">
        <v>339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338</v>
      </c>
      <c r="AY61" s="206" t="s">
        <v>339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338</v>
      </c>
      <c r="BO61" s="206" t="s">
        <v>339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338</v>
      </c>
      <c r="CE61" s="206" t="s">
        <v>339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338</v>
      </c>
      <c r="CU61" s="206" t="s">
        <v>339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338</v>
      </c>
      <c r="DK61" s="206" t="s">
        <v>339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338</v>
      </c>
      <c r="EA61" s="206" t="s">
        <v>339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338</v>
      </c>
      <c r="EP61" s="206" t="s">
        <v>339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338</v>
      </c>
      <c r="FE61" s="206" t="s">
        <v>339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338</v>
      </c>
      <c r="FT61" s="206" t="s">
        <v>339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340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340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340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340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340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340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340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340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340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340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340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340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341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341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341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341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341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341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341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341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341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341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341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341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342</v>
      </c>
      <c r="B64" s="206" t="s">
        <v>343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342</v>
      </c>
      <c r="S64" s="206" t="s">
        <v>343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342</v>
      </c>
      <c r="AI64" s="206" t="s">
        <v>343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342</v>
      </c>
      <c r="AY64" s="206" t="s">
        <v>343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342</v>
      </c>
      <c r="BO64" s="206" t="s">
        <v>343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342</v>
      </c>
      <c r="CE64" s="206" t="s">
        <v>343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342</v>
      </c>
      <c r="CU64" s="206" t="s">
        <v>343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342</v>
      </c>
      <c r="DK64" s="206" t="s">
        <v>343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342</v>
      </c>
      <c r="EA64" s="206" t="s">
        <v>343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342</v>
      </c>
      <c r="EP64" s="206" t="s">
        <v>343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342</v>
      </c>
      <c r="FE64" s="206" t="s">
        <v>343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342</v>
      </c>
      <c r="FT64" s="206" t="s">
        <v>343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344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344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344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344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344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344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344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344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344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344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344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344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345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345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345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345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345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345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345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345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345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345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345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345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346</v>
      </c>
      <c r="B67" s="214" t="s">
        <v>347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346</v>
      </c>
      <c r="S67" s="214" t="s">
        <v>347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346</v>
      </c>
      <c r="AI67" s="214" t="s">
        <v>347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346</v>
      </c>
      <c r="AY67" s="214" t="s">
        <v>347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346</v>
      </c>
      <c r="BO67" s="214" t="s">
        <v>347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346</v>
      </c>
      <c r="CE67" s="214" t="s">
        <v>347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346</v>
      </c>
      <c r="CU67" s="214" t="s">
        <v>347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346</v>
      </c>
      <c r="DK67" s="214" t="s">
        <v>347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346</v>
      </c>
      <c r="EA67" s="214" t="s">
        <v>347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346</v>
      </c>
      <c r="EP67" s="214" t="s">
        <v>347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346</v>
      </c>
      <c r="FE67" s="214" t="s">
        <v>347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346</v>
      </c>
      <c r="FT67" s="214" t="s">
        <v>347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348</v>
      </c>
      <c r="B68" s="206" t="s">
        <v>349</v>
      </c>
      <c r="C68" s="206" t="s">
        <v>192</v>
      </c>
      <c r="D68" s="263">
        <f>D69+D70+D71</f>
        <v>14000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1190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348</v>
      </c>
      <c r="S68" s="206" t="s">
        <v>349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348</v>
      </c>
      <c r="AI68" s="206" t="s">
        <v>349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348</v>
      </c>
      <c r="AY68" s="206" t="s">
        <v>349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348</v>
      </c>
      <c r="BO68" s="206" t="s">
        <v>349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348</v>
      </c>
      <c r="CE68" s="206" t="s">
        <v>349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348</v>
      </c>
      <c r="CU68" s="206" t="s">
        <v>349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348</v>
      </c>
      <c r="DK68" s="206" t="s">
        <v>349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348</v>
      </c>
      <c r="EA68" s="206" t="s">
        <v>349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348</v>
      </c>
      <c r="EP68" s="206" t="s">
        <v>349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348</v>
      </c>
      <c r="FE68" s="206" t="s">
        <v>349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348</v>
      </c>
      <c r="FT68" s="206" t="s">
        <v>349</v>
      </c>
      <c r="FU68" s="206" t="s">
        <v>192</v>
      </c>
      <c r="FV68" s="257">
        <f>FV69+FV70+FV71</f>
        <v>14000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1190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350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350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350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350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350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350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350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350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350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350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350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350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351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351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351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351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351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351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351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351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351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351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351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351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352</v>
      </c>
      <c r="B71" s="214" t="s">
        <v>353</v>
      </c>
      <c r="C71" s="214" t="s">
        <v>195</v>
      </c>
      <c r="D71" s="269">
        <f t="shared" si="0"/>
        <v>14000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1190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352</v>
      </c>
      <c r="S71" s="214" t="s">
        <v>353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352</v>
      </c>
      <c r="AI71" s="214" t="s">
        <v>353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352</v>
      </c>
      <c r="AY71" s="214" t="s">
        <v>353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352</v>
      </c>
      <c r="BO71" s="214" t="s">
        <v>353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352</v>
      </c>
      <c r="CE71" s="214" t="s">
        <v>353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352</v>
      </c>
      <c r="CU71" s="214" t="s">
        <v>353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352</v>
      </c>
      <c r="DK71" s="214" t="s">
        <v>353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352</v>
      </c>
      <c r="EA71" s="214" t="s">
        <v>353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352</v>
      </c>
      <c r="EP71" s="214" t="s">
        <v>353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352</v>
      </c>
      <c r="FE71" s="214" t="s">
        <v>353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352</v>
      </c>
      <c r="FT71" s="214" t="s">
        <v>353</v>
      </c>
      <c r="FU71" s="214" t="s">
        <v>195</v>
      </c>
      <c r="FV71" s="254">
        <v>14000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1190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354</v>
      </c>
      <c r="B72" s="206" t="s">
        <v>355</v>
      </c>
      <c r="C72" s="206" t="s">
        <v>196</v>
      </c>
      <c r="D72" s="266">
        <f t="shared" si="0"/>
        <v>9300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511.47999999999996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354</v>
      </c>
      <c r="S72" s="206" t="s">
        <v>355</v>
      </c>
      <c r="T72" s="206" t="s">
        <v>196</v>
      </c>
      <c r="U72" s="250">
        <v>9000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436.4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354</v>
      </c>
      <c r="AI72" s="206" t="s">
        <v>355</v>
      </c>
      <c r="AJ72" s="206" t="s">
        <v>196</v>
      </c>
      <c r="AK72" s="257">
        <v>300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75.08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354</v>
      </c>
      <c r="AY72" s="206" t="s">
        <v>355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354</v>
      </c>
      <c r="BO72" s="206" t="s">
        <v>355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354</v>
      </c>
      <c r="CE72" s="206" t="s">
        <v>355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354</v>
      </c>
      <c r="CU72" s="206" t="s">
        <v>355</v>
      </c>
      <c r="CV72" s="206" t="s">
        <v>196</v>
      </c>
      <c r="CW72" s="257"/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354</v>
      </c>
      <c r="DK72" s="206" t="s">
        <v>355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354</v>
      </c>
      <c r="EA72" s="206" t="s">
        <v>355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354</v>
      </c>
      <c r="EP72" s="206" t="s">
        <v>355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354</v>
      </c>
      <c r="FE72" s="206" t="s">
        <v>355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354</v>
      </c>
      <c r="FT72" s="206" t="s">
        <v>355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2348311.33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2234459.66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1777429.56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1741024.44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238536.75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161090.22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2850.36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2850.36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62028.9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62028.9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1356.59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1356.59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266109.17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266109.15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356</v>
      </c>
      <c r="C74" s="206" t="s">
        <v>205</v>
      </c>
      <c r="D74" s="266">
        <f>D75+D76+D80+D84+D89+D90</f>
        <v>2348311.33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2234459.66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356</v>
      </c>
      <c r="T74" s="206" t="s">
        <v>205</v>
      </c>
      <c r="U74" s="250">
        <f>U75+U76+U80+U84+U89+U90</f>
        <v>1777429.56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1741024.44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356</v>
      </c>
      <c r="AJ74" s="206" t="s">
        <v>205</v>
      </c>
      <c r="AK74" s="250">
        <f>AK75+AK76+AK80+AK84+AK89+AK90</f>
        <v>238536.75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161090.22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356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356</v>
      </c>
      <c r="BP74" s="206" t="s">
        <v>205</v>
      </c>
      <c r="BQ74" s="250">
        <f>BQ75+BQ76+BQ80+BQ84+BQ89+BQ90</f>
        <v>2850.36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2850.36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356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356</v>
      </c>
      <c r="CV74" s="206" t="s">
        <v>205</v>
      </c>
      <c r="CW74" s="250">
        <f>CW75+CW76+CW80+CW84+CW89+CW90</f>
        <v>62028.9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62028.9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356</v>
      </c>
      <c r="DL74" s="206" t="s">
        <v>205</v>
      </c>
      <c r="DM74" s="250">
        <f>DM75+DM76+DM80+DM84+DM89+DM90</f>
        <v>1356.59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1356.59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356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356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356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356</v>
      </c>
      <c r="FU74" s="206" t="s">
        <v>205</v>
      </c>
      <c r="FV74" s="250">
        <f>FV75+FV76+FV80+FV84+FV89+FV90</f>
        <v>266109.17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266109.15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357</v>
      </c>
      <c r="C75" s="214" t="s">
        <v>206</v>
      </c>
      <c r="D75" s="269">
        <f>U75+AK75+BA75+BQ75+CG75+CW75+DM75+EC75+ER75+FG75+FV75</f>
        <v>1982700.2000000002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1947850.1800000002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357</v>
      </c>
      <c r="T75" s="214" t="s">
        <v>206</v>
      </c>
      <c r="U75" s="257">
        <v>1495991.56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1489641.56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357</v>
      </c>
      <c r="AJ75" s="214" t="s">
        <v>206</v>
      </c>
      <c r="AK75" s="257">
        <v>154363.62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125863.62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357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357</v>
      </c>
      <c r="BP75" s="214" t="s">
        <v>206</v>
      </c>
      <c r="BQ75" s="257">
        <v>2850.36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2850.36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357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357</v>
      </c>
      <c r="CV75" s="214" t="s">
        <v>206</v>
      </c>
      <c r="CW75" s="257">
        <v>62028.9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62028.9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357</v>
      </c>
      <c r="DL75" s="214" t="s">
        <v>206</v>
      </c>
      <c r="DM75" s="257">
        <v>1356.59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1356.59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357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357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357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357</v>
      </c>
      <c r="FU75" s="214" t="s">
        <v>206</v>
      </c>
      <c r="FV75" s="257">
        <v>266109.17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266109.15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358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358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358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358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358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358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358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358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358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358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358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358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359</v>
      </c>
      <c r="B77" s="205" t="s">
        <v>360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359</v>
      </c>
      <c r="S77" s="205" t="s">
        <v>360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359</v>
      </c>
      <c r="AI77" s="205" t="s">
        <v>360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359</v>
      </c>
      <c r="AY77" s="205" t="s">
        <v>360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359</v>
      </c>
      <c r="BO77" s="205" t="s">
        <v>360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359</v>
      </c>
      <c r="CE77" s="205" t="s">
        <v>360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359</v>
      </c>
      <c r="CU77" s="205" t="s">
        <v>360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359</v>
      </c>
      <c r="DK77" s="205" t="s">
        <v>360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359</v>
      </c>
      <c r="EA77" s="205" t="s">
        <v>360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359</v>
      </c>
      <c r="EP77" s="205" t="s">
        <v>360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359</v>
      </c>
      <c r="FE77" s="205" t="s">
        <v>360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359</v>
      </c>
      <c r="FT77" s="205" t="s">
        <v>360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361</v>
      </c>
      <c r="B78" s="205" t="s">
        <v>362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361</v>
      </c>
      <c r="S78" s="205" t="s">
        <v>362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361</v>
      </c>
      <c r="AI78" s="205" t="s">
        <v>362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361</v>
      </c>
      <c r="AY78" s="205" t="s">
        <v>362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361</v>
      </c>
      <c r="BO78" s="205" t="s">
        <v>362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361</v>
      </c>
      <c r="CE78" s="205" t="s">
        <v>362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361</v>
      </c>
      <c r="CU78" s="205" t="s">
        <v>362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361</v>
      </c>
      <c r="DK78" s="205" t="s">
        <v>362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361</v>
      </c>
      <c r="EA78" s="205" t="s">
        <v>362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361</v>
      </c>
      <c r="EP78" s="205" t="s">
        <v>362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361</v>
      </c>
      <c r="FE78" s="205" t="s">
        <v>362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361</v>
      </c>
      <c r="FT78" s="205" t="s">
        <v>362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250</v>
      </c>
      <c r="B80" s="214" t="s">
        <v>363</v>
      </c>
      <c r="C80" s="214" t="s">
        <v>207</v>
      </c>
      <c r="D80" s="263">
        <f>D81+D83</f>
        <v>365611.13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286609.48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250</v>
      </c>
      <c r="S80" s="214" t="s">
        <v>363</v>
      </c>
      <c r="T80" s="214" t="s">
        <v>207</v>
      </c>
      <c r="U80" s="257">
        <f>U81+U83</f>
        <v>281438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251382.88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250</v>
      </c>
      <c r="AI80" s="214" t="s">
        <v>363</v>
      </c>
      <c r="AJ80" s="214" t="s">
        <v>207</v>
      </c>
      <c r="AK80" s="257">
        <f>AK81+AK83</f>
        <v>84173.13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35226.6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250</v>
      </c>
      <c r="AY80" s="214" t="s">
        <v>363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250</v>
      </c>
      <c r="BO80" s="214" t="s">
        <v>363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250</v>
      </c>
      <c r="CE80" s="214" t="s">
        <v>363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250</v>
      </c>
      <c r="CU80" s="214" t="s">
        <v>363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250</v>
      </c>
      <c r="DK80" s="214" t="s">
        <v>363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250</v>
      </c>
      <c r="EA80" s="214" t="s">
        <v>363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250</v>
      </c>
      <c r="EP80" s="214" t="s">
        <v>363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250</v>
      </c>
      <c r="FE80" s="214" t="s">
        <v>363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250</v>
      </c>
      <c r="FT80" s="214" t="s">
        <v>363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364</v>
      </c>
      <c r="B81" s="205" t="s">
        <v>365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364</v>
      </c>
      <c r="S81" s="205" t="s">
        <v>365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364</v>
      </c>
      <c r="AI81" s="205" t="s">
        <v>365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364</v>
      </c>
      <c r="AY81" s="205" t="s">
        <v>365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364</v>
      </c>
      <c r="BO81" s="205" t="s">
        <v>365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364</v>
      </c>
      <c r="CE81" s="205" t="s">
        <v>365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364</v>
      </c>
      <c r="CU81" s="205" t="s">
        <v>365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364</v>
      </c>
      <c r="DK81" s="205" t="s">
        <v>365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364</v>
      </c>
      <c r="EA81" s="205" t="s">
        <v>365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364</v>
      </c>
      <c r="EP81" s="205" t="s">
        <v>365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364</v>
      </c>
      <c r="FE81" s="205" t="s">
        <v>365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364</v>
      </c>
      <c r="FT81" s="205" t="s">
        <v>365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278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286609.48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278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251382.88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278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35226.6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278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278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278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278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278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278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278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278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278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251</v>
      </c>
      <c r="B83" s="205" t="s">
        <v>366</v>
      </c>
      <c r="C83" s="205" t="s">
        <v>199</v>
      </c>
      <c r="D83" s="269">
        <f>U83+AK83+BA83+BQ83+CG83+CW83+DM83+EC83+ER83+FG83+FV83</f>
        <v>365611.13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286609.48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251</v>
      </c>
      <c r="S83" s="205" t="s">
        <v>366</v>
      </c>
      <c r="T83" s="205" t="s">
        <v>199</v>
      </c>
      <c r="U83" s="254">
        <v>281438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251382.88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251</v>
      </c>
      <c r="AI83" s="205" t="s">
        <v>366</v>
      </c>
      <c r="AJ83" s="205" t="s">
        <v>199</v>
      </c>
      <c r="AK83" s="254">
        <v>84173.13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35226.6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251</v>
      </c>
      <c r="AY83" s="205" t="s">
        <v>366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251</v>
      </c>
      <c r="BO83" s="205" t="s">
        <v>366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251</v>
      </c>
      <c r="CE83" s="205" t="s">
        <v>366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251</v>
      </c>
      <c r="CU83" s="205" t="s">
        <v>366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251</v>
      </c>
      <c r="DK83" s="205" t="s">
        <v>366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251</v>
      </c>
      <c r="EA83" s="205" t="s">
        <v>366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251</v>
      </c>
      <c r="EP83" s="205" t="s">
        <v>366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251</v>
      </c>
      <c r="FE83" s="205" t="s">
        <v>366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251</v>
      </c>
      <c r="FT83" s="205" t="s">
        <v>366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253</v>
      </c>
      <c r="B84" s="214" t="s">
        <v>367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253</v>
      </c>
      <c r="S84" s="214" t="s">
        <v>367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253</v>
      </c>
      <c r="AI84" s="214" t="s">
        <v>367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253</v>
      </c>
      <c r="AY84" s="214" t="s">
        <v>367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253</v>
      </c>
      <c r="BO84" s="214" t="s">
        <v>367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253</v>
      </c>
      <c r="CE84" s="214" t="s">
        <v>367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253</v>
      </c>
      <c r="CU84" s="214" t="s">
        <v>367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253</v>
      </c>
      <c r="DK84" s="214" t="s">
        <v>367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253</v>
      </c>
      <c r="EA84" s="214" t="s">
        <v>367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253</v>
      </c>
      <c r="EP84" s="214" t="s">
        <v>367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253</v>
      </c>
      <c r="FE84" s="214" t="s">
        <v>367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253</v>
      </c>
      <c r="FT84" s="214" t="s">
        <v>367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368</v>
      </c>
      <c r="B85" s="205" t="s">
        <v>369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368</v>
      </c>
      <c r="S85" s="205" t="s">
        <v>369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368</v>
      </c>
      <c r="AI85" s="205" t="s">
        <v>369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368</v>
      </c>
      <c r="AY85" s="205" t="s">
        <v>369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368</v>
      </c>
      <c r="BO85" s="205" t="s">
        <v>369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368</v>
      </c>
      <c r="CE85" s="205" t="s">
        <v>369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368</v>
      </c>
      <c r="CU85" s="205" t="s">
        <v>369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368</v>
      </c>
      <c r="DK85" s="205" t="s">
        <v>369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368</v>
      </c>
      <c r="EA85" s="205" t="s">
        <v>369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368</v>
      </c>
      <c r="EP85" s="205" t="s">
        <v>369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368</v>
      </c>
      <c r="FE85" s="205" t="s">
        <v>369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368</v>
      </c>
      <c r="FT85" s="205" t="s">
        <v>369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254</v>
      </c>
      <c r="B86" s="205" t="s">
        <v>255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254</v>
      </c>
      <c r="S86" s="205" t="s">
        <v>255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254</v>
      </c>
      <c r="AI86" s="205" t="s">
        <v>255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254</v>
      </c>
      <c r="AY86" s="205" t="s">
        <v>255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254</v>
      </c>
      <c r="BO86" s="205" t="s">
        <v>255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254</v>
      </c>
      <c r="CE86" s="205" t="s">
        <v>255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254</v>
      </c>
      <c r="CU86" s="205" t="s">
        <v>255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254</v>
      </c>
      <c r="DK86" s="205" t="s">
        <v>255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254</v>
      </c>
      <c r="EA86" s="205" t="s">
        <v>255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254</v>
      </c>
      <c r="EP86" s="205" t="s">
        <v>255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254</v>
      </c>
      <c r="FE86" s="205" t="s">
        <v>255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254</v>
      </c>
      <c r="FT86" s="205" t="s">
        <v>255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370</v>
      </c>
      <c r="B87" s="205" t="s">
        <v>371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370</v>
      </c>
      <c r="S87" s="205" t="s">
        <v>371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370</v>
      </c>
      <c r="AI87" s="205" t="s">
        <v>371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370</v>
      </c>
      <c r="AY87" s="205" t="s">
        <v>371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370</v>
      </c>
      <c r="BO87" s="205" t="s">
        <v>371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370</v>
      </c>
      <c r="CE87" s="205" t="s">
        <v>371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370</v>
      </c>
      <c r="CU87" s="205" t="s">
        <v>371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370</v>
      </c>
      <c r="DK87" s="205" t="s">
        <v>371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370</v>
      </c>
      <c r="EA87" s="205" t="s">
        <v>371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370</v>
      </c>
      <c r="EP87" s="205" t="s">
        <v>371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370</v>
      </c>
      <c r="FE87" s="205" t="s">
        <v>371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370</v>
      </c>
      <c r="FT87" s="205" t="s">
        <v>371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252</v>
      </c>
      <c r="B88" s="205" t="s">
        <v>372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252</v>
      </c>
      <c r="S88" s="205" t="s">
        <v>372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252</v>
      </c>
      <c r="AI88" s="205" t="s">
        <v>372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252</v>
      </c>
      <c r="AY88" s="205" t="s">
        <v>372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252</v>
      </c>
      <c r="BO88" s="205" t="s">
        <v>372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252</v>
      </c>
      <c r="CE88" s="205" t="s">
        <v>372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252</v>
      </c>
      <c r="CU88" s="205" t="s">
        <v>372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252</v>
      </c>
      <c r="DK88" s="205" t="s">
        <v>372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252</v>
      </c>
      <c r="EA88" s="205" t="s">
        <v>372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252</v>
      </c>
      <c r="EP88" s="205" t="s">
        <v>372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252</v>
      </c>
      <c r="FE88" s="205" t="s">
        <v>372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252</v>
      </c>
      <c r="FT88" s="205" t="s">
        <v>372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373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373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373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373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373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373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373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373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373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373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373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373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387</v>
      </c>
      <c r="B90" s="214" t="s">
        <v>374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387</v>
      </c>
      <c r="S90" s="214" t="s">
        <v>374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387</v>
      </c>
      <c r="AI90" s="214" t="s">
        <v>374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387</v>
      </c>
      <c r="AY90" s="214" t="s">
        <v>374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387</v>
      </c>
      <c r="BO90" s="214" t="s">
        <v>374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387</v>
      </c>
      <c r="CE90" s="214" t="s">
        <v>374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387</v>
      </c>
      <c r="CU90" s="214" t="s">
        <v>374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387</v>
      </c>
      <c r="DK90" s="214" t="s">
        <v>374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387</v>
      </c>
      <c r="EA90" s="214" t="s">
        <v>374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387</v>
      </c>
      <c r="EP90" s="214" t="s">
        <v>374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387</v>
      </c>
      <c r="FE90" s="214" t="s">
        <v>374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387</v>
      </c>
      <c r="FT90" s="214" t="s">
        <v>374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375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375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375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375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375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375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375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375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375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375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375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375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269</v>
      </c>
      <c r="B95" s="214" t="s">
        <v>376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269</v>
      </c>
      <c r="S95" s="214" t="s">
        <v>376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269</v>
      </c>
      <c r="AI95" s="214" t="s">
        <v>376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269</v>
      </c>
      <c r="AY95" s="214" t="s">
        <v>376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269</v>
      </c>
      <c r="BO95" s="214" t="s">
        <v>376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269</v>
      </c>
      <c r="CE95" s="214" t="s">
        <v>376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269</v>
      </c>
      <c r="CU95" s="214" t="s">
        <v>376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269</v>
      </c>
      <c r="DK95" s="214" t="s">
        <v>376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269</v>
      </c>
      <c r="EA95" s="214" t="s">
        <v>376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269</v>
      </c>
      <c r="EP95" s="214" t="s">
        <v>376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269</v>
      </c>
      <c r="FE95" s="214" t="s">
        <v>376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269</v>
      </c>
      <c r="FT95" s="214" t="s">
        <v>376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270</v>
      </c>
      <c r="B96" s="214" t="s">
        <v>377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270</v>
      </c>
      <c r="S96" s="214" t="s">
        <v>377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270</v>
      </c>
      <c r="AI96" s="214" t="s">
        <v>377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270</v>
      </c>
      <c r="AY96" s="214" t="s">
        <v>377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270</v>
      </c>
      <c r="BO96" s="214" t="s">
        <v>377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270</v>
      </c>
      <c r="CE96" s="214" t="s">
        <v>377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270</v>
      </c>
      <c r="CU96" s="214" t="s">
        <v>377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270</v>
      </c>
      <c r="DK96" s="214" t="s">
        <v>377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270</v>
      </c>
      <c r="EA96" s="214" t="s">
        <v>377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270</v>
      </c>
      <c r="EP96" s="214" t="s">
        <v>377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270</v>
      </c>
      <c r="FE96" s="214" t="s">
        <v>377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270</v>
      </c>
      <c r="FT96" s="214" t="s">
        <v>377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378</v>
      </c>
      <c r="B97" s="214" t="s">
        <v>379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378</v>
      </c>
      <c r="S97" s="214" t="s">
        <v>379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378</v>
      </c>
      <c r="AI97" s="214" t="s">
        <v>379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378</v>
      </c>
      <c r="AY97" s="214" t="s">
        <v>379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378</v>
      </c>
      <c r="BO97" s="214" t="s">
        <v>379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378</v>
      </c>
      <c r="CE97" s="214" t="s">
        <v>379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378</v>
      </c>
      <c r="CU97" s="214" t="s">
        <v>379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378</v>
      </c>
      <c r="DK97" s="214" t="s">
        <v>379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378</v>
      </c>
      <c r="EA97" s="214" t="s">
        <v>379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378</v>
      </c>
      <c r="EP97" s="214" t="s">
        <v>379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378</v>
      </c>
      <c r="FE97" s="214" t="s">
        <v>379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378</v>
      </c>
      <c r="FT97" s="214" t="s">
        <v>379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380</v>
      </c>
      <c r="C98" s="214" t="s">
        <v>260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380</v>
      </c>
      <c r="T98" s="214" t="s">
        <v>260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380</v>
      </c>
      <c r="AJ98" s="214" t="s">
        <v>260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380</v>
      </c>
      <c r="AZ98" s="214" t="s">
        <v>260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380</v>
      </c>
      <c r="BP98" s="214" t="s">
        <v>260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380</v>
      </c>
      <c r="CF98" s="214" t="s">
        <v>260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380</v>
      </c>
      <c r="CV98" s="214" t="s">
        <v>260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380</v>
      </c>
      <c r="DL98" s="214" t="s">
        <v>260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380</v>
      </c>
      <c r="EB98" s="214" t="s">
        <v>260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380</v>
      </c>
      <c r="EQ98" s="214" t="s">
        <v>260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380</v>
      </c>
      <c r="FF98" s="214" t="s">
        <v>260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380</v>
      </c>
      <c r="FU98" s="214" t="s">
        <v>260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281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281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281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281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281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281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281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281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281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281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281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281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282</v>
      </c>
      <c r="B100" s="224">
        <v>4100</v>
      </c>
      <c r="C100" s="206" t="s">
        <v>261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282</v>
      </c>
      <c r="S100" s="224">
        <v>4100</v>
      </c>
      <c r="T100" s="206" t="s">
        <v>261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282</v>
      </c>
      <c r="AI100" s="224">
        <v>4100</v>
      </c>
      <c r="AJ100" s="206" t="s">
        <v>261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282</v>
      </c>
      <c r="AY100" s="224">
        <v>4100</v>
      </c>
      <c r="AZ100" s="206" t="s">
        <v>261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282</v>
      </c>
      <c r="BO100" s="224">
        <v>4100</v>
      </c>
      <c r="BP100" s="206" t="s">
        <v>261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282</v>
      </c>
      <c r="CE100" s="224">
        <v>4100</v>
      </c>
      <c r="CF100" s="206" t="s">
        <v>261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282</v>
      </c>
      <c r="CU100" s="224">
        <v>4100</v>
      </c>
      <c r="CV100" s="206" t="s">
        <v>261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282</v>
      </c>
      <c r="DK100" s="224">
        <v>4100</v>
      </c>
      <c r="DL100" s="206" t="s">
        <v>261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282</v>
      </c>
      <c r="EA100" s="224">
        <v>4100</v>
      </c>
      <c r="EB100" s="206" t="s">
        <v>261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282</v>
      </c>
      <c r="EP100" s="224">
        <v>4100</v>
      </c>
      <c r="EQ100" s="206" t="s">
        <v>261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282</v>
      </c>
      <c r="FE100" s="224">
        <v>4100</v>
      </c>
      <c r="FF100" s="206" t="s">
        <v>261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282</v>
      </c>
      <c r="FT100" s="224">
        <v>4100</v>
      </c>
      <c r="FU100" s="206" t="s">
        <v>261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283</v>
      </c>
      <c r="B101" s="211">
        <v>4110</v>
      </c>
      <c r="C101" s="214" t="s">
        <v>262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283</v>
      </c>
      <c r="S101" s="211">
        <v>4110</v>
      </c>
      <c r="T101" s="214" t="s">
        <v>262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283</v>
      </c>
      <c r="AI101" s="211">
        <v>4110</v>
      </c>
      <c r="AJ101" s="214" t="s">
        <v>262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283</v>
      </c>
      <c r="AY101" s="211">
        <v>4110</v>
      </c>
      <c r="AZ101" s="214" t="s">
        <v>262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283</v>
      </c>
      <c r="BO101" s="211">
        <v>4110</v>
      </c>
      <c r="BP101" s="214" t="s">
        <v>262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283</v>
      </c>
      <c r="CE101" s="211">
        <v>4110</v>
      </c>
      <c r="CF101" s="214" t="s">
        <v>262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283</v>
      </c>
      <c r="CU101" s="211">
        <v>4110</v>
      </c>
      <c r="CV101" s="214" t="s">
        <v>262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283</v>
      </c>
      <c r="DK101" s="211">
        <v>4110</v>
      </c>
      <c r="DL101" s="214" t="s">
        <v>262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283</v>
      </c>
      <c r="EA101" s="211">
        <v>4110</v>
      </c>
      <c r="EB101" s="214" t="s">
        <v>262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283</v>
      </c>
      <c r="EP101" s="211">
        <v>4110</v>
      </c>
      <c r="EQ101" s="214" t="s">
        <v>262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283</v>
      </c>
      <c r="FE101" s="211">
        <v>4110</v>
      </c>
      <c r="FF101" s="214" t="s">
        <v>262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283</v>
      </c>
      <c r="FT101" s="211">
        <v>4110</v>
      </c>
      <c r="FU101" s="214" t="s">
        <v>262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256</v>
      </c>
      <c r="B102" s="210">
        <v>4111</v>
      </c>
      <c r="C102" s="205" t="s">
        <v>263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256</v>
      </c>
      <c r="S102" s="210">
        <v>4111</v>
      </c>
      <c r="T102" s="205" t="s">
        <v>263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256</v>
      </c>
      <c r="AI102" s="210">
        <v>4111</v>
      </c>
      <c r="AJ102" s="205" t="s">
        <v>263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256</v>
      </c>
      <c r="AY102" s="210">
        <v>4111</v>
      </c>
      <c r="AZ102" s="205" t="s">
        <v>263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256</v>
      </c>
      <c r="BO102" s="210">
        <v>4111</v>
      </c>
      <c r="BP102" s="205" t="s">
        <v>263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256</v>
      </c>
      <c r="CE102" s="210">
        <v>4111</v>
      </c>
      <c r="CF102" s="205" t="s">
        <v>263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256</v>
      </c>
      <c r="CU102" s="210">
        <v>4111</v>
      </c>
      <c r="CV102" s="205" t="s">
        <v>263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256</v>
      </c>
      <c r="DK102" s="210">
        <v>4111</v>
      </c>
      <c r="DL102" s="205" t="s">
        <v>263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256</v>
      </c>
      <c r="EA102" s="210">
        <v>4111</v>
      </c>
      <c r="EB102" s="205" t="s">
        <v>263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256</v>
      </c>
      <c r="EP102" s="210">
        <v>4111</v>
      </c>
      <c r="EQ102" s="205" t="s">
        <v>263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256</v>
      </c>
      <c r="FE102" s="210">
        <v>4111</v>
      </c>
      <c r="FF102" s="205" t="s">
        <v>263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256</v>
      </c>
      <c r="FT102" s="210">
        <v>4111</v>
      </c>
      <c r="FU102" s="205" t="s">
        <v>263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257</v>
      </c>
      <c r="B103" s="210">
        <v>4112</v>
      </c>
      <c r="C103" s="205" t="s">
        <v>264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257</v>
      </c>
      <c r="S103" s="210">
        <v>4112</v>
      </c>
      <c r="T103" s="205" t="s">
        <v>264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257</v>
      </c>
      <c r="AI103" s="210">
        <v>4112</v>
      </c>
      <c r="AJ103" s="205" t="s">
        <v>264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257</v>
      </c>
      <c r="AY103" s="210">
        <v>4112</v>
      </c>
      <c r="AZ103" s="205" t="s">
        <v>264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257</v>
      </c>
      <c r="BO103" s="210">
        <v>4112</v>
      </c>
      <c r="BP103" s="205" t="s">
        <v>264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257</v>
      </c>
      <c r="CE103" s="210">
        <v>4112</v>
      </c>
      <c r="CF103" s="205" t="s">
        <v>264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257</v>
      </c>
      <c r="CU103" s="210">
        <v>4112</v>
      </c>
      <c r="CV103" s="205" t="s">
        <v>264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257</v>
      </c>
      <c r="DK103" s="210">
        <v>4112</v>
      </c>
      <c r="DL103" s="205" t="s">
        <v>264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257</v>
      </c>
      <c r="EA103" s="210">
        <v>4112</v>
      </c>
      <c r="EB103" s="205" t="s">
        <v>264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257</v>
      </c>
      <c r="EP103" s="210">
        <v>4112</v>
      </c>
      <c r="EQ103" s="205" t="s">
        <v>264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257</v>
      </c>
      <c r="FE103" s="210">
        <v>4112</v>
      </c>
      <c r="FF103" s="205" t="s">
        <v>264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257</v>
      </c>
      <c r="FT103" s="210">
        <v>4112</v>
      </c>
      <c r="FU103" s="205" t="s">
        <v>264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258</v>
      </c>
      <c r="B104" s="210">
        <v>4113</v>
      </c>
      <c r="C104" s="205" t="s">
        <v>265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258</v>
      </c>
      <c r="S104" s="210">
        <v>4113</v>
      </c>
      <c r="T104" s="205" t="s">
        <v>265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258</v>
      </c>
      <c r="AI104" s="210">
        <v>4113</v>
      </c>
      <c r="AJ104" s="205" t="s">
        <v>265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258</v>
      </c>
      <c r="AY104" s="210">
        <v>4113</v>
      </c>
      <c r="AZ104" s="205" t="s">
        <v>265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258</v>
      </c>
      <c r="BO104" s="210">
        <v>4113</v>
      </c>
      <c r="BP104" s="205" t="s">
        <v>265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258</v>
      </c>
      <c r="CE104" s="210">
        <v>4113</v>
      </c>
      <c r="CF104" s="205" t="s">
        <v>265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258</v>
      </c>
      <c r="CU104" s="210">
        <v>4113</v>
      </c>
      <c r="CV104" s="205" t="s">
        <v>265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258</v>
      </c>
      <c r="DK104" s="210">
        <v>4113</v>
      </c>
      <c r="DL104" s="205" t="s">
        <v>265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258</v>
      </c>
      <c r="EA104" s="210">
        <v>4113</v>
      </c>
      <c r="EB104" s="205" t="s">
        <v>265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258</v>
      </c>
      <c r="EP104" s="210">
        <v>4113</v>
      </c>
      <c r="EQ104" s="205" t="s">
        <v>265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258</v>
      </c>
      <c r="FE104" s="210">
        <v>4113</v>
      </c>
      <c r="FF104" s="205" t="s">
        <v>265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258</v>
      </c>
      <c r="FT104" s="210">
        <v>4113</v>
      </c>
      <c r="FU104" s="205" t="s">
        <v>265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284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284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284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284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284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284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284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284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284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284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284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284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285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285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285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285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285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285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285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285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285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285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285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285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286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286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286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286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286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286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286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286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286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286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286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286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287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287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287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287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287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287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287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287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287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287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287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287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288</v>
      </c>
      <c r="B109" s="235">
        <v>4200</v>
      </c>
      <c r="C109" s="236" t="s">
        <v>266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288</v>
      </c>
      <c r="S109" s="235">
        <v>4200</v>
      </c>
      <c r="T109" s="236" t="s">
        <v>266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288</v>
      </c>
      <c r="AI109" s="235">
        <v>4200</v>
      </c>
      <c r="AJ109" s="236" t="s">
        <v>266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288</v>
      </c>
      <c r="AY109" s="235">
        <v>4200</v>
      </c>
      <c r="AZ109" s="236" t="s">
        <v>266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288</v>
      </c>
      <c r="BO109" s="235">
        <v>4200</v>
      </c>
      <c r="BP109" s="236" t="s">
        <v>266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288</v>
      </c>
      <c r="CE109" s="235">
        <v>4200</v>
      </c>
      <c r="CF109" s="236" t="s">
        <v>266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288</v>
      </c>
      <c r="CU109" s="235">
        <v>4200</v>
      </c>
      <c r="CV109" s="236" t="s">
        <v>266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288</v>
      </c>
      <c r="DK109" s="235">
        <v>4200</v>
      </c>
      <c r="DL109" s="236" t="s">
        <v>266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288</v>
      </c>
      <c r="EA109" s="235">
        <v>4200</v>
      </c>
      <c r="EB109" s="236" t="s">
        <v>266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288</v>
      </c>
      <c r="EP109" s="235">
        <v>4200</v>
      </c>
      <c r="EQ109" s="236" t="s">
        <v>266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288</v>
      </c>
      <c r="FE109" s="235">
        <v>4200</v>
      </c>
      <c r="FF109" s="236" t="s">
        <v>266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288</v>
      </c>
      <c r="FT109" s="235">
        <v>4200</v>
      </c>
      <c r="FU109" s="236" t="s">
        <v>266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259</v>
      </c>
      <c r="B110" s="211">
        <v>4210</v>
      </c>
      <c r="C110" s="214" t="s">
        <v>401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259</v>
      </c>
      <c r="S110" s="211">
        <v>4210</v>
      </c>
      <c r="T110" s="214" t="s">
        <v>401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259</v>
      </c>
      <c r="AI110" s="211">
        <v>4210</v>
      </c>
      <c r="AJ110" s="214" t="s">
        <v>401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259</v>
      </c>
      <c r="AY110" s="211">
        <v>4210</v>
      </c>
      <c r="AZ110" s="214" t="s">
        <v>401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259</v>
      </c>
      <c r="BO110" s="211">
        <v>4210</v>
      </c>
      <c r="BP110" s="214" t="s">
        <v>401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259</v>
      </c>
      <c r="CE110" s="211">
        <v>4210</v>
      </c>
      <c r="CF110" s="214" t="s">
        <v>401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259</v>
      </c>
      <c r="CU110" s="211">
        <v>4210</v>
      </c>
      <c r="CV110" s="214" t="s">
        <v>401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259</v>
      </c>
      <c r="DK110" s="211">
        <v>4210</v>
      </c>
      <c r="DL110" s="214" t="s">
        <v>401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259</v>
      </c>
      <c r="EA110" s="211">
        <v>4210</v>
      </c>
      <c r="EB110" s="214" t="s">
        <v>401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259</v>
      </c>
      <c r="EP110" s="211">
        <v>4210</v>
      </c>
      <c r="EQ110" s="214" t="s">
        <v>401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259</v>
      </c>
      <c r="FE110" s="211">
        <v>4210</v>
      </c>
      <c r="FF110" s="214" t="s">
        <v>401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259</v>
      </c>
      <c r="FT110" s="211">
        <v>4210</v>
      </c>
      <c r="FU110" s="214" t="s">
        <v>401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289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289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289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289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289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289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289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289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289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289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289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289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312</v>
      </c>
      <c r="B113" s="150"/>
      <c r="C113" s="150"/>
      <c r="D113" s="151"/>
      <c r="E113" s="151"/>
      <c r="F113" s="151"/>
      <c r="G113" s="151"/>
      <c r="H113" s="151"/>
      <c r="I113" s="504" t="s">
        <v>148</v>
      </c>
      <c r="J113" s="504"/>
      <c r="K113" s="150"/>
      <c r="L113" s="319"/>
      <c r="M113" s="144"/>
      <c r="N113" s="144"/>
      <c r="O113" s="144"/>
      <c r="P113" s="144"/>
      <c r="Q113" s="144"/>
      <c r="R113" s="149" t="s">
        <v>312</v>
      </c>
      <c r="S113" s="150"/>
      <c r="T113" s="150"/>
      <c r="U113" s="151"/>
      <c r="V113" s="151"/>
      <c r="W113" s="151"/>
      <c r="X113" s="151"/>
      <c r="Y113" s="151"/>
      <c r="Z113" s="504" t="s">
        <v>148</v>
      </c>
      <c r="AA113" s="504"/>
      <c r="AB113" s="150"/>
      <c r="AC113" s="319"/>
      <c r="AD113" s="144"/>
      <c r="AE113" s="144"/>
      <c r="AF113" s="144"/>
      <c r="AG113" s="144"/>
      <c r="AH113" s="149" t="s">
        <v>312</v>
      </c>
      <c r="AI113" s="150"/>
      <c r="AJ113" s="150"/>
      <c r="AK113" s="151"/>
      <c r="AL113" s="151"/>
      <c r="AM113" s="151"/>
      <c r="AN113" s="151"/>
      <c r="AO113" s="151"/>
      <c r="AP113" s="504" t="s">
        <v>148</v>
      </c>
      <c r="AQ113" s="504"/>
      <c r="AR113" s="150"/>
      <c r="AS113" s="319"/>
      <c r="AT113" s="144"/>
      <c r="AU113" s="144"/>
      <c r="AV113" s="144"/>
      <c r="AW113" s="144"/>
      <c r="AX113" s="149" t="s">
        <v>312</v>
      </c>
      <c r="AY113" s="150"/>
      <c r="AZ113" s="150"/>
      <c r="BA113" s="151"/>
      <c r="BB113" s="151"/>
      <c r="BC113" s="151"/>
      <c r="BD113" s="151"/>
      <c r="BE113" s="151"/>
      <c r="BF113" s="504" t="s">
        <v>148</v>
      </c>
      <c r="BG113" s="504"/>
      <c r="BH113" s="150"/>
      <c r="BI113" s="319"/>
      <c r="BJ113" s="144"/>
      <c r="BK113" s="144"/>
      <c r="BL113" s="144"/>
      <c r="BM113" s="144"/>
      <c r="BN113" s="149" t="s">
        <v>312</v>
      </c>
      <c r="BO113" s="150"/>
      <c r="BP113" s="150"/>
      <c r="BQ113" s="151"/>
      <c r="BR113" s="151"/>
      <c r="BS113" s="151"/>
      <c r="BT113" s="151"/>
      <c r="BU113" s="151"/>
      <c r="BV113" s="504" t="s">
        <v>148</v>
      </c>
      <c r="BW113" s="504"/>
      <c r="BX113" s="150"/>
      <c r="BY113" s="319"/>
      <c r="BZ113" s="144"/>
      <c r="CA113" s="144"/>
      <c r="CB113" s="144"/>
      <c r="CC113" s="144"/>
      <c r="CD113" s="149" t="s">
        <v>312</v>
      </c>
      <c r="CE113" s="150"/>
      <c r="CF113" s="150"/>
      <c r="CG113" s="151"/>
      <c r="CH113" s="151"/>
      <c r="CI113" s="151"/>
      <c r="CJ113" s="151"/>
      <c r="CK113" s="151"/>
      <c r="CL113" s="504" t="s">
        <v>148</v>
      </c>
      <c r="CM113" s="504"/>
      <c r="CN113" s="150"/>
      <c r="CO113" s="319"/>
      <c r="CP113" s="144"/>
      <c r="CQ113" s="144"/>
      <c r="CR113" s="144"/>
      <c r="CS113" s="144"/>
      <c r="CT113" s="149" t="s">
        <v>312</v>
      </c>
      <c r="CU113" s="150"/>
      <c r="CV113" s="150"/>
      <c r="CW113" s="151"/>
      <c r="CX113" s="151"/>
      <c r="CY113" s="151"/>
      <c r="CZ113" s="151"/>
      <c r="DA113" s="151"/>
      <c r="DB113" s="504" t="s">
        <v>148</v>
      </c>
      <c r="DC113" s="504"/>
      <c r="DD113" s="150"/>
      <c r="DE113" s="319"/>
      <c r="DF113" s="144"/>
      <c r="DG113" s="144"/>
      <c r="DH113" s="144"/>
      <c r="DI113" s="144"/>
      <c r="DJ113" s="149" t="s">
        <v>312</v>
      </c>
      <c r="DK113" s="150"/>
      <c r="DL113" s="150"/>
      <c r="DM113" s="151"/>
      <c r="DN113" s="151"/>
      <c r="DO113" s="151"/>
      <c r="DP113" s="151"/>
      <c r="DQ113" s="151"/>
      <c r="DR113" s="504" t="s">
        <v>148</v>
      </c>
      <c r="DS113" s="504"/>
      <c r="DT113" s="150"/>
      <c r="DU113" s="319"/>
      <c r="DV113" s="144"/>
      <c r="DW113" s="144"/>
      <c r="DX113" s="144"/>
      <c r="DY113" s="144"/>
      <c r="DZ113" s="149" t="s">
        <v>312</v>
      </c>
      <c r="EA113" s="150"/>
      <c r="EB113" s="150"/>
      <c r="EC113" s="151"/>
      <c r="ED113" s="151"/>
      <c r="EE113" s="151"/>
      <c r="EF113" s="151"/>
      <c r="EG113" s="151"/>
      <c r="EH113" s="504" t="s">
        <v>148</v>
      </c>
      <c r="EI113" s="504"/>
      <c r="EJ113" s="150"/>
      <c r="EK113" s="319"/>
      <c r="EL113" s="144"/>
      <c r="EM113" s="144"/>
      <c r="EN113" s="144"/>
      <c r="EO113" s="149" t="s">
        <v>312</v>
      </c>
      <c r="EP113" s="150"/>
      <c r="EQ113" s="150"/>
      <c r="ER113" s="151"/>
      <c r="ES113" s="151"/>
      <c r="ET113" s="151"/>
      <c r="EU113" s="151"/>
      <c r="EV113" s="151"/>
      <c r="EW113" s="504" t="s">
        <v>148</v>
      </c>
      <c r="EX113" s="504"/>
      <c r="EY113" s="150"/>
      <c r="EZ113" s="319"/>
      <c r="FA113" s="144"/>
      <c r="FB113" s="144"/>
      <c r="FC113" s="144"/>
      <c r="FD113" s="149" t="s">
        <v>312</v>
      </c>
      <c r="FE113" s="150"/>
      <c r="FF113" s="150"/>
      <c r="FG113" s="151"/>
      <c r="FH113" s="151"/>
      <c r="FI113" s="151"/>
      <c r="FJ113" s="151"/>
      <c r="FK113" s="151"/>
      <c r="FL113" s="504" t="s">
        <v>148</v>
      </c>
      <c r="FM113" s="504"/>
      <c r="FN113" s="150"/>
      <c r="FO113" s="319"/>
      <c r="FP113" s="144"/>
      <c r="FQ113" s="144"/>
      <c r="FR113" s="144"/>
      <c r="FS113" s="149" t="s">
        <v>312</v>
      </c>
      <c r="FT113" s="150"/>
      <c r="FU113" s="150"/>
      <c r="FV113" s="151"/>
      <c r="FW113" s="151"/>
      <c r="FX113" s="151"/>
      <c r="FY113" s="151"/>
      <c r="FZ113" s="151"/>
      <c r="GA113" s="504" t="s">
        <v>148</v>
      </c>
      <c r="GB113" s="504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503" t="s">
        <v>247</v>
      </c>
      <c r="C114" s="503"/>
      <c r="D114" s="151"/>
      <c r="E114" s="151"/>
      <c r="F114" s="151"/>
      <c r="G114" s="151"/>
      <c r="H114" s="151"/>
      <c r="I114" s="503" t="s">
        <v>248</v>
      </c>
      <c r="J114" s="503"/>
      <c r="K114" s="503"/>
      <c r="L114" s="312"/>
      <c r="M114" s="144"/>
      <c r="N114" s="144"/>
      <c r="O114" s="144"/>
      <c r="P114" s="144"/>
      <c r="Q114" s="144"/>
      <c r="R114" s="151"/>
      <c r="S114" s="503" t="s">
        <v>247</v>
      </c>
      <c r="T114" s="503"/>
      <c r="U114" s="151"/>
      <c r="V114" s="151"/>
      <c r="W114" s="151"/>
      <c r="X114" s="151"/>
      <c r="Y114" s="151"/>
      <c r="Z114" s="503" t="s">
        <v>248</v>
      </c>
      <c r="AA114" s="503"/>
      <c r="AB114" s="503"/>
      <c r="AC114" s="312"/>
      <c r="AD114" s="144"/>
      <c r="AE114" s="144"/>
      <c r="AF114" s="144"/>
      <c r="AG114" s="144"/>
      <c r="AH114" s="151"/>
      <c r="AI114" s="503" t="s">
        <v>247</v>
      </c>
      <c r="AJ114" s="503"/>
      <c r="AK114" s="151"/>
      <c r="AL114" s="151"/>
      <c r="AM114" s="151"/>
      <c r="AN114" s="151"/>
      <c r="AO114" s="151"/>
      <c r="AP114" s="503" t="s">
        <v>248</v>
      </c>
      <c r="AQ114" s="503"/>
      <c r="AR114" s="503"/>
      <c r="AS114" s="312"/>
      <c r="AT114" s="144"/>
      <c r="AU114" s="144"/>
      <c r="AV114" s="144"/>
      <c r="AW114" s="144"/>
      <c r="AX114" s="151"/>
      <c r="AY114" s="503" t="s">
        <v>247</v>
      </c>
      <c r="AZ114" s="503"/>
      <c r="BA114" s="151"/>
      <c r="BB114" s="151"/>
      <c r="BC114" s="151"/>
      <c r="BD114" s="151"/>
      <c r="BE114" s="151"/>
      <c r="BF114" s="503" t="s">
        <v>248</v>
      </c>
      <c r="BG114" s="503"/>
      <c r="BH114" s="503"/>
      <c r="BI114" s="312"/>
      <c r="BJ114" s="144"/>
      <c r="BK114" s="144"/>
      <c r="BL114" s="144"/>
      <c r="BM114" s="144"/>
      <c r="BN114" s="151"/>
      <c r="BO114" s="503" t="s">
        <v>247</v>
      </c>
      <c r="BP114" s="503"/>
      <c r="BQ114" s="151"/>
      <c r="BR114" s="151"/>
      <c r="BS114" s="151"/>
      <c r="BT114" s="151"/>
      <c r="BU114" s="151"/>
      <c r="BV114" s="503" t="s">
        <v>248</v>
      </c>
      <c r="BW114" s="503"/>
      <c r="BX114" s="503"/>
      <c r="BY114" s="312"/>
      <c r="BZ114" s="144"/>
      <c r="CA114" s="144"/>
      <c r="CB114" s="144"/>
      <c r="CC114" s="144"/>
      <c r="CD114" s="151"/>
      <c r="CE114" s="503" t="s">
        <v>247</v>
      </c>
      <c r="CF114" s="503"/>
      <c r="CG114" s="151"/>
      <c r="CH114" s="151"/>
      <c r="CI114" s="151"/>
      <c r="CJ114" s="151"/>
      <c r="CK114" s="151"/>
      <c r="CL114" s="503" t="s">
        <v>248</v>
      </c>
      <c r="CM114" s="503"/>
      <c r="CN114" s="503"/>
      <c r="CO114" s="312"/>
      <c r="CP114" s="144"/>
      <c r="CQ114" s="144"/>
      <c r="CR114" s="144"/>
      <c r="CS114" s="144"/>
      <c r="CT114" s="151"/>
      <c r="CU114" s="503" t="s">
        <v>247</v>
      </c>
      <c r="CV114" s="503"/>
      <c r="CW114" s="151"/>
      <c r="CX114" s="151"/>
      <c r="CY114" s="151"/>
      <c r="CZ114" s="151"/>
      <c r="DA114" s="151"/>
      <c r="DB114" s="503" t="s">
        <v>248</v>
      </c>
      <c r="DC114" s="503"/>
      <c r="DD114" s="503"/>
      <c r="DE114" s="312"/>
      <c r="DF114" s="144"/>
      <c r="DG114" s="144"/>
      <c r="DH114" s="144"/>
      <c r="DI114" s="144"/>
      <c r="DJ114" s="151"/>
      <c r="DK114" s="503" t="s">
        <v>247</v>
      </c>
      <c r="DL114" s="503"/>
      <c r="DM114" s="151"/>
      <c r="DN114" s="151"/>
      <c r="DO114" s="151"/>
      <c r="DP114" s="151"/>
      <c r="DQ114" s="151"/>
      <c r="DR114" s="503" t="s">
        <v>248</v>
      </c>
      <c r="DS114" s="503"/>
      <c r="DT114" s="503"/>
      <c r="DU114" s="312"/>
      <c r="DV114" s="144"/>
      <c r="DW114" s="144"/>
      <c r="DX114" s="144"/>
      <c r="DY114" s="144"/>
      <c r="DZ114" s="151"/>
      <c r="EA114" s="503" t="s">
        <v>247</v>
      </c>
      <c r="EB114" s="503"/>
      <c r="EC114" s="151"/>
      <c r="ED114" s="151"/>
      <c r="EE114" s="151"/>
      <c r="EF114" s="151"/>
      <c r="EG114" s="151"/>
      <c r="EH114" s="503" t="s">
        <v>248</v>
      </c>
      <c r="EI114" s="503"/>
      <c r="EJ114" s="503"/>
      <c r="EK114" s="312"/>
      <c r="EL114" s="144"/>
      <c r="EM114" s="144"/>
      <c r="EN114" s="144"/>
      <c r="EO114" s="151"/>
      <c r="EP114" s="503" t="s">
        <v>247</v>
      </c>
      <c r="EQ114" s="503"/>
      <c r="ER114" s="151"/>
      <c r="ES114" s="151"/>
      <c r="ET114" s="151"/>
      <c r="EU114" s="151"/>
      <c r="EV114" s="151"/>
      <c r="EW114" s="503" t="s">
        <v>248</v>
      </c>
      <c r="EX114" s="503"/>
      <c r="EY114" s="503"/>
      <c r="EZ114" s="312"/>
      <c r="FA114" s="144"/>
      <c r="FB114" s="144"/>
      <c r="FC114" s="144"/>
      <c r="FD114" s="151"/>
      <c r="FE114" s="503" t="s">
        <v>247</v>
      </c>
      <c r="FF114" s="503"/>
      <c r="FG114" s="151"/>
      <c r="FH114" s="151"/>
      <c r="FI114" s="151"/>
      <c r="FJ114" s="151"/>
      <c r="FK114" s="151"/>
      <c r="FL114" s="503" t="s">
        <v>248</v>
      </c>
      <c r="FM114" s="503"/>
      <c r="FN114" s="503"/>
      <c r="FO114" s="312"/>
      <c r="FP114" s="144"/>
      <c r="FQ114" s="144"/>
      <c r="FR114" s="144"/>
      <c r="FS114" s="151"/>
      <c r="FT114" s="503" t="s">
        <v>247</v>
      </c>
      <c r="FU114" s="503"/>
      <c r="FV114" s="151"/>
      <c r="FW114" s="151"/>
      <c r="FX114" s="151"/>
      <c r="FY114" s="151"/>
      <c r="FZ114" s="151"/>
      <c r="GA114" s="503" t="s">
        <v>248</v>
      </c>
      <c r="GB114" s="503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304</v>
      </c>
      <c r="B116" s="150"/>
      <c r="C116" s="150"/>
      <c r="D116" s="151"/>
      <c r="E116" s="151"/>
      <c r="F116" s="151"/>
      <c r="G116" s="151"/>
      <c r="H116" s="151"/>
      <c r="I116" s="504" t="s">
        <v>305</v>
      </c>
      <c r="J116" s="504"/>
      <c r="K116" s="150"/>
      <c r="L116" s="319"/>
      <c r="M116" s="144"/>
      <c r="N116" s="144"/>
      <c r="O116" s="144"/>
      <c r="P116" s="144"/>
      <c r="Q116" s="144"/>
      <c r="R116" s="149" t="s">
        <v>304</v>
      </c>
      <c r="S116" s="150"/>
      <c r="T116" s="150"/>
      <c r="U116" s="151"/>
      <c r="V116" s="151"/>
      <c r="W116" s="151"/>
      <c r="X116" s="151"/>
      <c r="Y116" s="151"/>
      <c r="Z116" s="504" t="s">
        <v>305</v>
      </c>
      <c r="AA116" s="504"/>
      <c r="AB116" s="150"/>
      <c r="AC116" s="319"/>
      <c r="AD116" s="144"/>
      <c r="AE116" s="144"/>
      <c r="AF116" s="144"/>
      <c r="AG116" s="144"/>
      <c r="AH116" s="149" t="s">
        <v>304</v>
      </c>
      <c r="AI116" s="150"/>
      <c r="AJ116" s="150"/>
      <c r="AK116" s="151"/>
      <c r="AL116" s="151"/>
      <c r="AM116" s="151"/>
      <c r="AN116" s="151"/>
      <c r="AO116" s="151"/>
      <c r="AP116" s="504" t="s">
        <v>305</v>
      </c>
      <c r="AQ116" s="504"/>
      <c r="AR116" s="150"/>
      <c r="AS116" s="319"/>
      <c r="AT116" s="144"/>
      <c r="AU116" s="144"/>
      <c r="AV116" s="144"/>
      <c r="AW116" s="144"/>
      <c r="AX116" s="149" t="s">
        <v>304</v>
      </c>
      <c r="AY116" s="150"/>
      <c r="AZ116" s="150"/>
      <c r="BA116" s="151"/>
      <c r="BB116" s="151"/>
      <c r="BC116" s="151"/>
      <c r="BD116" s="151"/>
      <c r="BE116" s="151"/>
      <c r="BF116" s="504" t="s">
        <v>305</v>
      </c>
      <c r="BG116" s="504"/>
      <c r="BH116" s="150"/>
      <c r="BI116" s="319"/>
      <c r="BJ116" s="144"/>
      <c r="BK116" s="144"/>
      <c r="BL116" s="144"/>
      <c r="BM116" s="144"/>
      <c r="BN116" s="149" t="s">
        <v>304</v>
      </c>
      <c r="BO116" s="150"/>
      <c r="BP116" s="150"/>
      <c r="BQ116" s="151"/>
      <c r="BR116" s="151"/>
      <c r="BS116" s="151"/>
      <c r="BT116" s="151"/>
      <c r="BU116" s="151"/>
      <c r="BV116" s="504" t="s">
        <v>305</v>
      </c>
      <c r="BW116" s="504"/>
      <c r="BX116" s="150"/>
      <c r="BY116" s="319"/>
      <c r="BZ116" s="144"/>
      <c r="CA116" s="144"/>
      <c r="CB116" s="144"/>
      <c r="CC116" s="144"/>
      <c r="CD116" s="149" t="s">
        <v>304</v>
      </c>
      <c r="CE116" s="150"/>
      <c r="CF116" s="150"/>
      <c r="CG116" s="151"/>
      <c r="CH116" s="151"/>
      <c r="CI116" s="151"/>
      <c r="CJ116" s="151"/>
      <c r="CK116" s="151"/>
      <c r="CL116" s="504" t="s">
        <v>305</v>
      </c>
      <c r="CM116" s="504"/>
      <c r="CN116" s="150"/>
      <c r="CO116" s="319"/>
      <c r="CP116" s="144"/>
      <c r="CQ116" s="144"/>
      <c r="CR116" s="144"/>
      <c r="CS116" s="144"/>
      <c r="CT116" s="149" t="s">
        <v>304</v>
      </c>
      <c r="CU116" s="150"/>
      <c r="CV116" s="150"/>
      <c r="CW116" s="151"/>
      <c r="CX116" s="151"/>
      <c r="CY116" s="151"/>
      <c r="CZ116" s="151"/>
      <c r="DA116" s="151"/>
      <c r="DB116" s="504" t="s">
        <v>305</v>
      </c>
      <c r="DC116" s="504"/>
      <c r="DD116" s="150"/>
      <c r="DE116" s="319"/>
      <c r="DF116" s="144"/>
      <c r="DG116" s="144"/>
      <c r="DH116" s="144"/>
      <c r="DI116" s="144"/>
      <c r="DJ116" s="149" t="s">
        <v>304</v>
      </c>
      <c r="DK116" s="150"/>
      <c r="DL116" s="150"/>
      <c r="DM116" s="151"/>
      <c r="DN116" s="151"/>
      <c r="DO116" s="151"/>
      <c r="DP116" s="151"/>
      <c r="DQ116" s="151"/>
      <c r="DR116" s="504" t="s">
        <v>305</v>
      </c>
      <c r="DS116" s="504"/>
      <c r="DT116" s="150"/>
      <c r="DU116" s="319"/>
      <c r="DV116" s="144"/>
      <c r="DW116" s="144"/>
      <c r="DX116" s="144"/>
      <c r="DY116" s="144"/>
      <c r="DZ116" s="149" t="s">
        <v>304</v>
      </c>
      <c r="EA116" s="150"/>
      <c r="EB116" s="150"/>
      <c r="EC116" s="151"/>
      <c r="ED116" s="151"/>
      <c r="EE116" s="151"/>
      <c r="EF116" s="151"/>
      <c r="EG116" s="151"/>
      <c r="EH116" s="504" t="s">
        <v>305</v>
      </c>
      <c r="EI116" s="504"/>
      <c r="EJ116" s="150"/>
      <c r="EK116" s="319"/>
      <c r="EL116" s="144"/>
      <c r="EM116" s="144"/>
      <c r="EN116" s="144"/>
      <c r="EO116" s="149" t="s">
        <v>304</v>
      </c>
      <c r="EP116" s="150"/>
      <c r="EQ116" s="150"/>
      <c r="ER116" s="151"/>
      <c r="ES116" s="151"/>
      <c r="ET116" s="151"/>
      <c r="EU116" s="151"/>
      <c r="EV116" s="151"/>
      <c r="EW116" s="504" t="s">
        <v>305</v>
      </c>
      <c r="EX116" s="504"/>
      <c r="EY116" s="150"/>
      <c r="EZ116" s="319"/>
      <c r="FA116" s="144"/>
      <c r="FB116" s="144"/>
      <c r="FC116" s="144"/>
      <c r="FD116" s="149" t="s">
        <v>304</v>
      </c>
      <c r="FE116" s="150"/>
      <c r="FF116" s="150"/>
      <c r="FG116" s="151"/>
      <c r="FH116" s="151"/>
      <c r="FI116" s="151"/>
      <c r="FJ116" s="151"/>
      <c r="FK116" s="151"/>
      <c r="FL116" s="504" t="s">
        <v>305</v>
      </c>
      <c r="FM116" s="504"/>
      <c r="FN116" s="150"/>
      <c r="FO116" s="319"/>
      <c r="FP116" s="144"/>
      <c r="FQ116" s="144"/>
      <c r="FR116" s="144"/>
      <c r="FS116" s="149" t="s">
        <v>304</v>
      </c>
      <c r="FT116" s="150"/>
      <c r="FU116" s="150"/>
      <c r="FV116" s="151"/>
      <c r="FW116" s="151"/>
      <c r="FX116" s="151"/>
      <c r="FY116" s="151"/>
      <c r="FZ116" s="151"/>
      <c r="GA116" s="504" t="s">
        <v>305</v>
      </c>
      <c r="GB116" s="50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503" t="s">
        <v>247</v>
      </c>
      <c r="C117" s="503"/>
      <c r="D117" s="151"/>
      <c r="E117" s="151"/>
      <c r="F117" s="151"/>
      <c r="G117" s="151"/>
      <c r="H117" s="151"/>
      <c r="I117" s="503" t="s">
        <v>248</v>
      </c>
      <c r="J117" s="503"/>
      <c r="K117" s="503"/>
      <c r="L117" s="312"/>
      <c r="M117" s="144"/>
      <c r="N117" s="144"/>
      <c r="O117" s="144"/>
      <c r="P117" s="144"/>
      <c r="Q117" s="144"/>
      <c r="R117" s="151"/>
      <c r="S117" s="503" t="s">
        <v>247</v>
      </c>
      <c r="T117" s="503"/>
      <c r="U117" s="151"/>
      <c r="V117" s="151"/>
      <c r="W117" s="151"/>
      <c r="X117" s="151"/>
      <c r="Y117" s="151"/>
      <c r="Z117" s="503" t="s">
        <v>248</v>
      </c>
      <c r="AA117" s="503"/>
      <c r="AB117" s="503"/>
      <c r="AC117" s="312"/>
      <c r="AD117" s="144"/>
      <c r="AE117" s="144"/>
      <c r="AF117" s="144"/>
      <c r="AG117" s="144"/>
      <c r="AH117" s="151"/>
      <c r="AI117" s="503" t="s">
        <v>247</v>
      </c>
      <c r="AJ117" s="503"/>
      <c r="AK117" s="151"/>
      <c r="AL117" s="151"/>
      <c r="AM117" s="151"/>
      <c r="AN117" s="151"/>
      <c r="AO117" s="151"/>
      <c r="AP117" s="503" t="s">
        <v>248</v>
      </c>
      <c r="AQ117" s="503"/>
      <c r="AR117" s="503"/>
      <c r="AS117" s="312"/>
      <c r="AT117" s="144"/>
      <c r="AU117" s="144"/>
      <c r="AV117" s="144"/>
      <c r="AW117" s="144"/>
      <c r="AX117" s="151"/>
      <c r="AY117" s="503" t="s">
        <v>247</v>
      </c>
      <c r="AZ117" s="503"/>
      <c r="BA117" s="151"/>
      <c r="BB117" s="151"/>
      <c r="BC117" s="151"/>
      <c r="BD117" s="151"/>
      <c r="BE117" s="151"/>
      <c r="BF117" s="503" t="s">
        <v>248</v>
      </c>
      <c r="BG117" s="503"/>
      <c r="BH117" s="503"/>
      <c r="BI117" s="312"/>
      <c r="BJ117" s="144"/>
      <c r="BK117" s="144"/>
      <c r="BL117" s="144"/>
      <c r="BM117" s="144"/>
      <c r="BN117" s="151"/>
      <c r="BO117" s="503" t="s">
        <v>247</v>
      </c>
      <c r="BP117" s="503"/>
      <c r="BQ117" s="151"/>
      <c r="BR117" s="151"/>
      <c r="BS117" s="151"/>
      <c r="BT117" s="151"/>
      <c r="BU117" s="151"/>
      <c r="BV117" s="503" t="s">
        <v>248</v>
      </c>
      <c r="BW117" s="503"/>
      <c r="BX117" s="503"/>
      <c r="BY117" s="312"/>
      <c r="BZ117" s="144"/>
      <c r="CA117" s="144"/>
      <c r="CB117" s="144"/>
      <c r="CC117" s="144"/>
      <c r="CD117" s="151"/>
      <c r="CE117" s="503" t="s">
        <v>247</v>
      </c>
      <c r="CF117" s="503"/>
      <c r="CG117" s="151"/>
      <c r="CH117" s="151"/>
      <c r="CI117" s="151"/>
      <c r="CJ117" s="151"/>
      <c r="CK117" s="151"/>
      <c r="CL117" s="503" t="s">
        <v>248</v>
      </c>
      <c r="CM117" s="503"/>
      <c r="CN117" s="503"/>
      <c r="CO117" s="312"/>
      <c r="CP117" s="144"/>
      <c r="CQ117" s="144"/>
      <c r="CR117" s="144"/>
      <c r="CS117" s="144"/>
      <c r="CT117" s="151"/>
      <c r="CU117" s="503" t="s">
        <v>247</v>
      </c>
      <c r="CV117" s="503"/>
      <c r="CW117" s="151"/>
      <c r="CX117" s="151"/>
      <c r="CY117" s="151"/>
      <c r="CZ117" s="151"/>
      <c r="DA117" s="151"/>
      <c r="DB117" s="503" t="s">
        <v>248</v>
      </c>
      <c r="DC117" s="503"/>
      <c r="DD117" s="503"/>
      <c r="DE117" s="312"/>
      <c r="DF117" s="144"/>
      <c r="DG117" s="144"/>
      <c r="DH117" s="144"/>
      <c r="DI117" s="144"/>
      <c r="DJ117" s="151"/>
      <c r="DK117" s="503" t="s">
        <v>247</v>
      </c>
      <c r="DL117" s="503"/>
      <c r="DM117" s="151"/>
      <c r="DN117" s="151"/>
      <c r="DO117" s="151"/>
      <c r="DP117" s="151"/>
      <c r="DQ117" s="151"/>
      <c r="DR117" s="503" t="s">
        <v>248</v>
      </c>
      <c r="DS117" s="503"/>
      <c r="DT117" s="503"/>
      <c r="DU117" s="312"/>
      <c r="DV117" s="144"/>
      <c r="DW117" s="144"/>
      <c r="DX117" s="144"/>
      <c r="DY117" s="144"/>
      <c r="DZ117" s="151"/>
      <c r="EA117" s="503" t="s">
        <v>247</v>
      </c>
      <c r="EB117" s="503"/>
      <c r="EC117" s="151"/>
      <c r="ED117" s="151"/>
      <c r="EE117" s="151"/>
      <c r="EF117" s="151"/>
      <c r="EG117" s="151"/>
      <c r="EH117" s="503" t="s">
        <v>248</v>
      </c>
      <c r="EI117" s="503"/>
      <c r="EJ117" s="503"/>
      <c r="EK117" s="312"/>
      <c r="EL117" s="144"/>
      <c r="EM117" s="144"/>
      <c r="EN117" s="144"/>
      <c r="EO117" s="151"/>
      <c r="EP117" s="503" t="s">
        <v>247</v>
      </c>
      <c r="EQ117" s="503"/>
      <c r="ER117" s="151"/>
      <c r="ES117" s="151"/>
      <c r="ET117" s="151"/>
      <c r="EU117" s="151"/>
      <c r="EV117" s="151"/>
      <c r="EW117" s="503" t="s">
        <v>248</v>
      </c>
      <c r="EX117" s="503"/>
      <c r="EY117" s="503"/>
      <c r="EZ117" s="312"/>
      <c r="FA117" s="144"/>
      <c r="FB117" s="144"/>
      <c r="FC117" s="144"/>
      <c r="FD117" s="151"/>
      <c r="FE117" s="503" t="s">
        <v>247</v>
      </c>
      <c r="FF117" s="503"/>
      <c r="FG117" s="151"/>
      <c r="FH117" s="151"/>
      <c r="FI117" s="151"/>
      <c r="FJ117" s="151"/>
      <c r="FK117" s="151"/>
      <c r="FL117" s="503" t="s">
        <v>248</v>
      </c>
      <c r="FM117" s="503"/>
      <c r="FN117" s="503"/>
      <c r="FO117" s="312"/>
      <c r="FP117" s="144"/>
      <c r="FQ117" s="144"/>
      <c r="FR117" s="144"/>
      <c r="FS117" s="151"/>
      <c r="FT117" s="503" t="s">
        <v>247</v>
      </c>
      <c r="FU117" s="503"/>
      <c r="FV117" s="151"/>
      <c r="FW117" s="151"/>
      <c r="FX117" s="151"/>
      <c r="FY117" s="151"/>
      <c r="FZ117" s="151"/>
      <c r="GA117" s="503" t="s">
        <v>248</v>
      </c>
      <c r="GB117" s="503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441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441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441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419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441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441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441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441</v>
      </c>
      <c r="DV119" s="144"/>
      <c r="DW119" s="144"/>
      <c r="DX119" s="144"/>
      <c r="DY119" s="144"/>
      <c r="DZ119" t="s">
        <v>412</v>
      </c>
      <c r="EL119" s="144"/>
      <c r="EM119" s="144"/>
      <c r="EN119" s="144"/>
      <c r="EO119" t="s">
        <v>441</v>
      </c>
      <c r="FA119" s="144"/>
      <c r="FB119" s="144"/>
      <c r="FC119" s="144"/>
      <c r="FD119" t="s">
        <v>410</v>
      </c>
      <c r="FP119" s="144"/>
      <c r="FQ119" s="144"/>
      <c r="FR119" s="144"/>
      <c r="FS119" t="s">
        <v>441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391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6"/>
      <c r="CU128" s="517"/>
      <c r="CV128" s="517"/>
      <c r="DB128" s="128"/>
      <c r="DC128" s="128"/>
    </row>
    <row r="129" spans="4:10" ht="12.75">
      <c r="D129" s="520"/>
      <c r="E129" s="520"/>
      <c r="F129" s="520"/>
      <c r="G129" s="520"/>
      <c r="H129" s="520"/>
      <c r="I129" s="520"/>
      <c r="J129" s="520"/>
    </row>
    <row r="130" spans="4:18" ht="12.75" customHeight="1">
      <c r="D130" s="520"/>
      <c r="E130" s="520"/>
      <c r="F130" s="520"/>
      <c r="G130" s="520"/>
      <c r="H130" s="520"/>
      <c r="I130" s="520"/>
      <c r="J130" s="520"/>
      <c r="K130" s="520"/>
      <c r="L130" s="520"/>
      <c r="M130" s="520"/>
      <c r="N130" s="520"/>
      <c r="O130" s="520"/>
      <c r="P130" s="520"/>
      <c r="Q130" s="520"/>
      <c r="R130" s="520"/>
    </row>
    <row r="131" spans="4:18" ht="12.75">
      <c r="D131" s="520"/>
      <c r="E131" s="520"/>
      <c r="F131" s="520"/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  <c r="Q131" s="520"/>
      <c r="R131" s="520"/>
    </row>
    <row r="132" spans="4:18" ht="12.75"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</row>
    <row r="133" spans="10:18" ht="12.75">
      <c r="J133" s="73"/>
      <c r="K133" s="520"/>
      <c r="L133" s="520"/>
      <c r="M133" s="520"/>
      <c r="N133" s="520"/>
      <c r="O133" s="520"/>
      <c r="P133" s="520"/>
      <c r="Q133" s="520"/>
      <c r="R133" s="520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5"/>
      <c r="Q136" s="515"/>
      <c r="R136" s="515"/>
    </row>
    <row r="137" spans="1:21" ht="12.75">
      <c r="A137" s="506"/>
      <c r="B137" s="506"/>
      <c r="C137" s="506"/>
      <c r="D137" s="506"/>
      <c r="E137" s="506"/>
      <c r="F137" s="506"/>
      <c r="G137" s="506"/>
      <c r="H137" s="506"/>
      <c r="I137" s="506"/>
      <c r="J137" s="506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6"/>
      <c r="B138" s="506"/>
      <c r="C138" s="506"/>
      <c r="D138" s="506"/>
      <c r="E138" s="506"/>
      <c r="F138" s="506"/>
      <c r="G138" s="506"/>
      <c r="H138" s="506"/>
      <c r="I138" s="506"/>
      <c r="J138" s="506"/>
      <c r="K138" s="121"/>
      <c r="L138" s="121"/>
      <c r="O138" s="131"/>
      <c r="P138" s="515"/>
      <c r="Q138" s="515"/>
      <c r="R138" s="515"/>
      <c r="S138" s="27"/>
      <c r="T138" s="27"/>
      <c r="U138" s="131"/>
    </row>
    <row r="139" spans="1:21" ht="15.75">
      <c r="A139" s="519"/>
      <c r="B139" s="519"/>
      <c r="C139" s="519"/>
      <c r="D139" s="519"/>
      <c r="E139" s="519"/>
      <c r="F139" s="519"/>
      <c r="G139" s="519"/>
      <c r="H139" s="519"/>
      <c r="I139" s="519"/>
      <c r="J139" s="519"/>
      <c r="K139" s="121"/>
      <c r="L139" s="121"/>
      <c r="O139" s="131"/>
      <c r="P139" s="515"/>
      <c r="Q139" s="515"/>
      <c r="R139" s="515"/>
      <c r="S139" s="27"/>
      <c r="T139" s="27"/>
      <c r="U139" s="131"/>
    </row>
    <row r="140" spans="1:21" ht="15.75">
      <c r="A140" s="518"/>
      <c r="B140" s="518"/>
      <c r="C140" s="518"/>
      <c r="D140" s="518"/>
      <c r="E140" s="518"/>
      <c r="F140" s="518"/>
      <c r="G140" s="518"/>
      <c r="H140" s="518"/>
      <c r="I140" s="518"/>
      <c r="J140" s="518"/>
      <c r="K140" s="46"/>
      <c r="L140" s="46"/>
      <c r="M140" s="122"/>
      <c r="N140" s="122"/>
      <c r="O140" s="132"/>
      <c r="P140" s="514"/>
      <c r="Q140" s="514"/>
      <c r="R140" s="514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21"/>
      <c r="Q141" s="521"/>
      <c r="R141" s="521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5"/>
      <c r="Q142" s="515"/>
      <c r="R142" s="515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5"/>
      <c r="Q143" s="515"/>
      <c r="R143" s="515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5"/>
      <c r="P147" s="515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5"/>
      <c r="P148" s="515"/>
      <c r="Q148" s="313"/>
      <c r="R148" s="120"/>
      <c r="S148" s="27"/>
      <c r="T148" s="27"/>
      <c r="U148" s="131"/>
    </row>
    <row r="149" spans="15:21" ht="12.75">
      <c r="O149" s="514"/>
      <c r="P149" s="514"/>
      <c r="Q149" s="314"/>
      <c r="R149" s="27"/>
      <c r="S149" s="27"/>
      <c r="T149" s="27"/>
      <c r="U149" s="131"/>
    </row>
    <row r="150" spans="15:21" ht="12.75">
      <c r="O150" s="521"/>
      <c r="P150" s="521"/>
      <c r="Q150" s="315"/>
      <c r="R150" s="27"/>
      <c r="S150" s="27"/>
      <c r="T150" s="27"/>
      <c r="U150" s="131"/>
    </row>
    <row r="151" spans="15:21" ht="12.75">
      <c r="O151" s="515"/>
      <c r="P151" s="515"/>
      <c r="Q151" s="313"/>
      <c r="R151" s="27"/>
      <c r="S151" s="27"/>
      <c r="T151" s="27"/>
      <c r="U151" s="131"/>
    </row>
    <row r="152" spans="15:21" ht="12.75">
      <c r="O152" s="515"/>
      <c r="P152" s="515"/>
      <c r="Q152" s="313"/>
      <c r="R152" s="27"/>
      <c r="S152" s="27"/>
      <c r="T152" s="27"/>
      <c r="U152" s="131"/>
    </row>
  </sheetData>
  <sheetProtection/>
  <mergeCells count="327">
    <mergeCell ref="BG1:BL4"/>
    <mergeCell ref="BW1:CB4"/>
    <mergeCell ref="CM1:CR4"/>
    <mergeCell ref="DC1:DH4"/>
    <mergeCell ref="DS1:DX4"/>
    <mergeCell ref="EX1:FC4"/>
    <mergeCell ref="EH1:EN4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FE117:FF117"/>
    <mergeCell ref="FL117:FN117"/>
    <mergeCell ref="FL113:FM113"/>
    <mergeCell ref="FE114:FF114"/>
    <mergeCell ref="FL114:FN114"/>
    <mergeCell ref="FL116:FM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O7:EX7"/>
    <mergeCell ref="EO8:EX9"/>
    <mergeCell ref="EO10:EX10"/>
    <mergeCell ref="EO11:EX11"/>
    <mergeCell ref="EP14:EX14"/>
    <mergeCell ref="GB1:GF4"/>
    <mergeCell ref="EA117:EB117"/>
    <mergeCell ref="EH117:EJ117"/>
    <mergeCell ref="EH113:EI113"/>
    <mergeCell ref="EA114:EB114"/>
    <mergeCell ref="EH114:EJ114"/>
    <mergeCell ref="EH116:EI116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O152:P152"/>
    <mergeCell ref="O148:P148"/>
    <mergeCell ref="O149:P149"/>
    <mergeCell ref="O150:P150"/>
    <mergeCell ref="O151:P151"/>
    <mergeCell ref="O147:P147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S114:T114"/>
    <mergeCell ref="Z114:AB114"/>
    <mergeCell ref="Z116:AA116"/>
    <mergeCell ref="S117:T117"/>
    <mergeCell ref="AI114:AJ114"/>
    <mergeCell ref="AI117:AJ117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DR117:DT117"/>
    <mergeCell ref="CU117:CV117"/>
    <mergeCell ref="DB117:DD117"/>
    <mergeCell ref="DB116:DC116"/>
    <mergeCell ref="DR116:DS116"/>
    <mergeCell ref="DR114:DT114"/>
    <mergeCell ref="DK117:DL11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2" t="s">
        <v>2</v>
      </c>
      <c r="B1" s="367" t="s">
        <v>91</v>
      </c>
      <c r="C1" s="368"/>
      <c r="D1" s="369" t="s">
        <v>96</v>
      </c>
      <c r="E1" s="370"/>
      <c r="F1" s="369" t="s">
        <v>99</v>
      </c>
      <c r="G1" s="370"/>
      <c r="H1" s="369" t="s">
        <v>105</v>
      </c>
      <c r="I1" s="370"/>
      <c r="J1" s="358" t="s">
        <v>101</v>
      </c>
      <c r="K1" s="359"/>
      <c r="L1" s="377" t="s">
        <v>94</v>
      </c>
      <c r="M1" s="378"/>
      <c r="N1" s="377" t="s">
        <v>107</v>
      </c>
      <c r="O1" s="378"/>
      <c r="P1" s="377" t="s">
        <v>103</v>
      </c>
      <c r="Q1" s="378"/>
      <c r="R1" s="373" t="s">
        <v>104</v>
      </c>
      <c r="S1" s="374"/>
    </row>
    <row r="2" spans="1:19" ht="12.75">
      <c r="A2" s="363"/>
      <c r="B2" s="365" t="s">
        <v>95</v>
      </c>
      <c r="C2" s="366"/>
      <c r="D2" s="371"/>
      <c r="E2" s="372"/>
      <c r="F2" s="371"/>
      <c r="G2" s="372"/>
      <c r="H2" s="371"/>
      <c r="I2" s="372"/>
      <c r="J2" s="360" t="s">
        <v>131</v>
      </c>
      <c r="K2" s="361"/>
      <c r="L2" s="379" t="s">
        <v>106</v>
      </c>
      <c r="M2" s="380"/>
      <c r="N2" s="379" t="s">
        <v>108</v>
      </c>
      <c r="O2" s="380"/>
      <c r="P2" s="379" t="s">
        <v>109</v>
      </c>
      <c r="Q2" s="380"/>
      <c r="R2" s="375" t="s">
        <v>93</v>
      </c>
      <c r="S2" s="376"/>
    </row>
    <row r="3" spans="1:19" ht="12.75">
      <c r="A3" s="36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45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7" t="s">
        <v>7</v>
      </c>
      <c r="AP7" s="347"/>
      <c r="AQ7" s="350" t="s">
        <v>9</v>
      </c>
    </row>
    <row r="8" spans="1:43" ht="51.75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46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5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1" t="s">
        <v>2</v>
      </c>
      <c r="B1" s="382" t="s">
        <v>91</v>
      </c>
      <c r="C1" s="383"/>
      <c r="D1" s="369" t="s">
        <v>110</v>
      </c>
      <c r="E1" s="370"/>
      <c r="F1" s="369" t="s">
        <v>111</v>
      </c>
      <c r="G1" s="370"/>
      <c r="H1" s="369" t="s">
        <v>97</v>
      </c>
      <c r="I1" s="370"/>
      <c r="J1" s="369" t="s">
        <v>98</v>
      </c>
      <c r="K1" s="370"/>
      <c r="L1" s="386" t="s">
        <v>94</v>
      </c>
      <c r="M1" s="387"/>
      <c r="N1" s="388" t="s">
        <v>91</v>
      </c>
      <c r="O1" s="383"/>
      <c r="P1" s="369" t="s">
        <v>99</v>
      </c>
      <c r="Q1" s="370"/>
      <c r="R1" s="369" t="s">
        <v>105</v>
      </c>
      <c r="S1" s="370"/>
      <c r="T1" s="369" t="s">
        <v>117</v>
      </c>
      <c r="U1" s="370"/>
      <c r="V1" s="369" t="s">
        <v>100</v>
      </c>
      <c r="W1" s="370"/>
      <c r="X1" s="369" t="s">
        <v>154</v>
      </c>
      <c r="Y1" s="370"/>
      <c r="Z1" s="369" t="s">
        <v>155</v>
      </c>
      <c r="AA1" s="370"/>
      <c r="AB1" s="358" t="s">
        <v>101</v>
      </c>
      <c r="AC1" s="359"/>
      <c r="AD1" s="377" t="s">
        <v>113</v>
      </c>
      <c r="AE1" s="378"/>
      <c r="AF1" s="375" t="s">
        <v>104</v>
      </c>
      <c r="AG1" s="376"/>
    </row>
    <row r="2" spans="1:33" ht="12.75">
      <c r="A2" s="381"/>
      <c r="B2" s="384" t="s">
        <v>92</v>
      </c>
      <c r="C2" s="385"/>
      <c r="D2" s="371"/>
      <c r="E2" s="372"/>
      <c r="F2" s="371"/>
      <c r="G2" s="372"/>
      <c r="H2" s="371"/>
      <c r="I2" s="372"/>
      <c r="J2" s="371"/>
      <c r="K2" s="372"/>
      <c r="L2" s="360" t="s">
        <v>93</v>
      </c>
      <c r="M2" s="361"/>
      <c r="N2" s="389" t="s">
        <v>95</v>
      </c>
      <c r="O2" s="385"/>
      <c r="P2" s="371"/>
      <c r="Q2" s="372"/>
      <c r="R2" s="371"/>
      <c r="S2" s="372"/>
      <c r="T2" s="371"/>
      <c r="U2" s="372"/>
      <c r="V2" s="371"/>
      <c r="W2" s="372"/>
      <c r="X2" s="371"/>
      <c r="Y2" s="372"/>
      <c r="Z2" s="371"/>
      <c r="AA2" s="372"/>
      <c r="AB2" s="360" t="s">
        <v>131</v>
      </c>
      <c r="AC2" s="361"/>
      <c r="AD2" s="379" t="s">
        <v>112</v>
      </c>
      <c r="AE2" s="380"/>
      <c r="AF2" s="375" t="s">
        <v>131</v>
      </c>
      <c r="AG2" s="376"/>
    </row>
    <row r="3" spans="1:33" ht="12.75">
      <c r="A3" s="38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  <c r="BA7" s="345" t="s">
        <v>0</v>
      </c>
      <c r="BB7" s="343" t="s">
        <v>2</v>
      </c>
      <c r="BC7" s="343" t="s">
        <v>3</v>
      </c>
      <c r="BD7" s="343" t="s">
        <v>4</v>
      </c>
      <c r="BE7" s="343" t="s">
        <v>5</v>
      </c>
      <c r="BF7" s="343" t="s">
        <v>79</v>
      </c>
      <c r="BG7" s="343" t="s">
        <v>80</v>
      </c>
      <c r="BH7" s="391" t="s">
        <v>7</v>
      </c>
      <c r="BI7" s="391"/>
      <c r="BJ7" s="395" t="s">
        <v>8</v>
      </c>
      <c r="BK7" s="396"/>
      <c r="BL7" s="350" t="s">
        <v>9</v>
      </c>
    </row>
    <row r="8" spans="1:64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  <c r="BA8" s="397"/>
      <c r="BB8" s="392"/>
      <c r="BC8" s="392"/>
      <c r="BD8" s="390"/>
      <c r="BE8" s="390"/>
      <c r="BF8" s="393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A7:A8"/>
    <mergeCell ref="B7:B8"/>
    <mergeCell ref="C7:C8"/>
    <mergeCell ref="D7:D8"/>
    <mergeCell ref="G7:G8"/>
    <mergeCell ref="H7:I7"/>
    <mergeCell ref="E7:E8"/>
    <mergeCell ref="F7:F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16" t="s">
        <v>2</v>
      </c>
      <c r="B1" s="388" t="s">
        <v>91</v>
      </c>
      <c r="C1" s="382"/>
      <c r="D1" s="383"/>
      <c r="E1" s="404" t="s">
        <v>96</v>
      </c>
      <c r="F1" s="405"/>
      <c r="G1" s="406"/>
      <c r="H1" s="404" t="s">
        <v>99</v>
      </c>
      <c r="I1" s="405"/>
      <c r="J1" s="406"/>
      <c r="K1" s="404" t="s">
        <v>105</v>
      </c>
      <c r="L1" s="405"/>
      <c r="M1" s="406"/>
      <c r="N1" s="419" t="s">
        <v>101</v>
      </c>
      <c r="O1" s="420"/>
      <c r="P1" s="421"/>
      <c r="Q1" s="410" t="s">
        <v>94</v>
      </c>
      <c r="R1" s="411"/>
      <c r="S1" s="412"/>
      <c r="T1" s="410" t="s">
        <v>107</v>
      </c>
      <c r="U1" s="411"/>
      <c r="V1" s="412"/>
      <c r="W1" s="410" t="s">
        <v>103</v>
      </c>
      <c r="X1" s="411"/>
      <c r="Y1" s="412"/>
      <c r="Z1" s="398" t="s">
        <v>104</v>
      </c>
      <c r="AA1" s="399"/>
      <c r="AB1" s="400"/>
    </row>
    <row r="2" spans="1:28" ht="12.75">
      <c r="A2" s="417"/>
      <c r="B2" s="389" t="s">
        <v>95</v>
      </c>
      <c r="C2" s="384"/>
      <c r="D2" s="385"/>
      <c r="E2" s="407"/>
      <c r="F2" s="408"/>
      <c r="G2" s="409"/>
      <c r="H2" s="407"/>
      <c r="I2" s="408"/>
      <c r="J2" s="409"/>
      <c r="K2" s="407"/>
      <c r="L2" s="408"/>
      <c r="M2" s="409"/>
      <c r="N2" s="422" t="s">
        <v>131</v>
      </c>
      <c r="O2" s="423"/>
      <c r="P2" s="424"/>
      <c r="Q2" s="413" t="s">
        <v>106</v>
      </c>
      <c r="R2" s="414"/>
      <c r="S2" s="415"/>
      <c r="T2" s="413" t="s">
        <v>108</v>
      </c>
      <c r="U2" s="414"/>
      <c r="V2" s="415"/>
      <c r="W2" s="413" t="s">
        <v>109</v>
      </c>
      <c r="X2" s="414"/>
      <c r="Y2" s="415"/>
      <c r="Z2" s="401" t="s">
        <v>93</v>
      </c>
      <c r="AA2" s="402"/>
      <c r="AB2" s="403"/>
    </row>
    <row r="3" spans="1:28" ht="12.75">
      <c r="A3" s="41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</row>
    <row r="8" spans="1:51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7:A8"/>
    <mergeCell ref="B7:B8"/>
    <mergeCell ref="C7:C8"/>
    <mergeCell ref="D7:D8"/>
    <mergeCell ref="J7:K7"/>
    <mergeCell ref="E7:E8"/>
    <mergeCell ref="F7:F8"/>
    <mergeCell ref="G7:G8"/>
    <mergeCell ref="H7:I7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1" t="s">
        <v>2</v>
      </c>
      <c r="B1" s="428" t="s">
        <v>91</v>
      </c>
      <c r="C1" s="429"/>
      <c r="D1" s="430"/>
      <c r="E1" s="404" t="s">
        <v>110</v>
      </c>
      <c r="F1" s="405"/>
      <c r="G1" s="406"/>
      <c r="H1" s="404" t="s">
        <v>111</v>
      </c>
      <c r="I1" s="405"/>
      <c r="J1" s="406"/>
      <c r="K1" s="404" t="s">
        <v>97</v>
      </c>
      <c r="L1" s="405"/>
      <c r="M1" s="406"/>
      <c r="N1" s="404" t="s">
        <v>98</v>
      </c>
      <c r="O1" s="405"/>
      <c r="P1" s="406"/>
      <c r="Q1" s="432" t="s">
        <v>94</v>
      </c>
      <c r="R1" s="433"/>
      <c r="S1" s="434"/>
      <c r="T1" s="428" t="s">
        <v>91</v>
      </c>
      <c r="U1" s="429"/>
      <c r="V1" s="430"/>
      <c r="W1" s="404" t="s">
        <v>99</v>
      </c>
      <c r="X1" s="405"/>
      <c r="Y1" s="406"/>
      <c r="Z1" s="404" t="s">
        <v>105</v>
      </c>
      <c r="AA1" s="405"/>
      <c r="AB1" s="406"/>
      <c r="AC1" s="404" t="s">
        <v>100</v>
      </c>
      <c r="AD1" s="405"/>
      <c r="AE1" s="406"/>
      <c r="AF1" s="404" t="s">
        <v>154</v>
      </c>
      <c r="AG1" s="405"/>
      <c r="AH1" s="406"/>
      <c r="AI1" s="404" t="s">
        <v>164</v>
      </c>
      <c r="AJ1" s="405"/>
      <c r="AK1" s="406"/>
      <c r="AL1" s="404" t="s">
        <v>117</v>
      </c>
      <c r="AM1" s="405"/>
      <c r="AN1" s="406"/>
      <c r="AO1" s="432" t="s">
        <v>101</v>
      </c>
      <c r="AP1" s="433"/>
      <c r="AQ1" s="434"/>
      <c r="AR1" s="410" t="s">
        <v>113</v>
      </c>
      <c r="AS1" s="411"/>
      <c r="AT1" s="412"/>
      <c r="AU1" s="438" t="s">
        <v>104</v>
      </c>
      <c r="AV1" s="439"/>
      <c r="AW1" s="440"/>
    </row>
    <row r="2" spans="1:49" ht="12.75">
      <c r="A2" s="431"/>
      <c r="B2" s="425" t="s">
        <v>92</v>
      </c>
      <c r="C2" s="426"/>
      <c r="D2" s="427"/>
      <c r="E2" s="407"/>
      <c r="F2" s="408"/>
      <c r="G2" s="409"/>
      <c r="H2" s="407"/>
      <c r="I2" s="408"/>
      <c r="J2" s="409"/>
      <c r="K2" s="407"/>
      <c r="L2" s="408"/>
      <c r="M2" s="409"/>
      <c r="N2" s="407"/>
      <c r="O2" s="408"/>
      <c r="P2" s="409"/>
      <c r="Q2" s="435" t="s">
        <v>93</v>
      </c>
      <c r="R2" s="436"/>
      <c r="S2" s="437"/>
      <c r="T2" s="425" t="s">
        <v>95</v>
      </c>
      <c r="U2" s="426"/>
      <c r="V2" s="427"/>
      <c r="W2" s="407"/>
      <c r="X2" s="408"/>
      <c r="Y2" s="409"/>
      <c r="Z2" s="407"/>
      <c r="AA2" s="408"/>
      <c r="AB2" s="409"/>
      <c r="AC2" s="407"/>
      <c r="AD2" s="408"/>
      <c r="AE2" s="409"/>
      <c r="AF2" s="407"/>
      <c r="AG2" s="408"/>
      <c r="AH2" s="409"/>
      <c r="AI2" s="407"/>
      <c r="AJ2" s="408"/>
      <c r="AK2" s="409"/>
      <c r="AL2" s="407"/>
      <c r="AM2" s="408"/>
      <c r="AN2" s="409"/>
      <c r="AO2" s="435" t="s">
        <v>131</v>
      </c>
      <c r="AP2" s="436"/>
      <c r="AQ2" s="437"/>
      <c r="AR2" s="413" t="s">
        <v>112</v>
      </c>
      <c r="AS2" s="414"/>
      <c r="AT2" s="415"/>
      <c r="AU2" s="441" t="s">
        <v>131</v>
      </c>
      <c r="AV2" s="442"/>
      <c r="AW2" s="443"/>
    </row>
    <row r="3" spans="1:49" ht="12.75">
      <c r="A3" s="43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M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47" sqref="Z47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80" t="s">
        <v>2</v>
      </c>
      <c r="B1" s="481" t="s">
        <v>166</v>
      </c>
      <c r="C1" s="482"/>
      <c r="D1" s="483"/>
      <c r="E1" s="444" t="s">
        <v>96</v>
      </c>
      <c r="F1" s="445"/>
      <c r="G1" s="446"/>
      <c r="H1" s="444" t="s">
        <v>162</v>
      </c>
      <c r="I1" s="445"/>
      <c r="J1" s="446"/>
      <c r="K1" s="444" t="s">
        <v>271</v>
      </c>
      <c r="L1" s="445"/>
      <c r="M1" s="446"/>
      <c r="N1" s="444" t="s">
        <v>242</v>
      </c>
      <c r="O1" s="445"/>
      <c r="P1" s="446"/>
      <c r="Q1" s="484" t="s">
        <v>154</v>
      </c>
      <c r="R1" s="484"/>
      <c r="S1" s="484"/>
      <c r="T1" s="444" t="s">
        <v>100</v>
      </c>
      <c r="U1" s="445"/>
      <c r="V1" s="446"/>
      <c r="W1" s="444" t="s">
        <v>233</v>
      </c>
      <c r="X1" s="445"/>
      <c r="Y1" s="446"/>
      <c r="Z1" s="444" t="s">
        <v>241</v>
      </c>
      <c r="AA1" s="445"/>
      <c r="AB1" s="446"/>
      <c r="AC1" s="454" t="s">
        <v>433</v>
      </c>
      <c r="AD1" s="455"/>
      <c r="AE1" s="456"/>
      <c r="AF1" s="481" t="s">
        <v>91</v>
      </c>
      <c r="AG1" s="482"/>
      <c r="AH1" s="483"/>
      <c r="AI1" s="444" t="s">
        <v>245</v>
      </c>
      <c r="AJ1" s="445"/>
      <c r="AK1" s="446"/>
      <c r="AL1" s="444" t="s">
        <v>244</v>
      </c>
      <c r="AM1" s="445"/>
      <c r="AN1" s="446"/>
      <c r="AO1" s="444" t="s">
        <v>163</v>
      </c>
      <c r="AP1" s="445"/>
      <c r="AQ1" s="446"/>
      <c r="AR1" s="444" t="s">
        <v>243</v>
      </c>
      <c r="AS1" s="445"/>
      <c r="AT1" s="446"/>
      <c r="AU1" s="444" t="s">
        <v>413</v>
      </c>
      <c r="AV1" s="445"/>
      <c r="AW1" s="446"/>
      <c r="AX1" s="465" t="s">
        <v>434</v>
      </c>
      <c r="AY1" s="466"/>
      <c r="AZ1" s="467"/>
      <c r="BA1" s="454" t="s">
        <v>102</v>
      </c>
      <c r="BB1" s="455"/>
      <c r="BC1" s="456"/>
      <c r="BD1" s="454" t="s">
        <v>435</v>
      </c>
      <c r="BE1" s="455"/>
      <c r="BF1" s="456"/>
      <c r="BG1" s="454" t="s">
        <v>436</v>
      </c>
      <c r="BH1" s="455"/>
      <c r="BI1" s="456"/>
      <c r="BJ1" s="469" t="s">
        <v>437</v>
      </c>
      <c r="BK1" s="470"/>
      <c r="BL1" s="471"/>
      <c r="BM1" s="469" t="s">
        <v>428</v>
      </c>
      <c r="BN1" s="470"/>
      <c r="BO1" s="470"/>
      <c r="BP1" s="475" t="s">
        <v>429</v>
      </c>
      <c r="BQ1" s="476"/>
      <c r="BR1" s="476"/>
      <c r="BS1" s="475" t="s">
        <v>429</v>
      </c>
      <c r="BT1" s="476"/>
      <c r="BU1" s="476"/>
      <c r="BV1" s="475" t="s">
        <v>429</v>
      </c>
      <c r="BW1" s="476"/>
      <c r="BX1" s="476"/>
      <c r="BY1" s="475" t="s">
        <v>429</v>
      </c>
      <c r="BZ1" s="476"/>
      <c r="CA1" s="476"/>
      <c r="CB1" s="475" t="s">
        <v>429</v>
      </c>
      <c r="CC1" s="476"/>
      <c r="CD1" s="476"/>
      <c r="CE1" s="475" t="s">
        <v>429</v>
      </c>
      <c r="CF1" s="476"/>
      <c r="CG1" s="476"/>
      <c r="CH1" s="475" t="s">
        <v>429</v>
      </c>
      <c r="CI1" s="476"/>
      <c r="CJ1" s="476"/>
      <c r="CK1" s="463">
        <v>611120</v>
      </c>
      <c r="CL1" s="463"/>
      <c r="CM1" s="463"/>
      <c r="CN1" s="294"/>
      <c r="CO1" s="295">
        <v>611161</v>
      </c>
      <c r="CP1" s="296"/>
      <c r="CQ1" s="450" t="s">
        <v>438</v>
      </c>
      <c r="CR1" s="450"/>
      <c r="CS1" s="451"/>
    </row>
    <row r="2" spans="1:97" ht="15">
      <c r="A2" s="480"/>
      <c r="B2" s="477" t="s">
        <v>95</v>
      </c>
      <c r="C2" s="478"/>
      <c r="D2" s="479"/>
      <c r="E2" s="447"/>
      <c r="F2" s="448"/>
      <c r="G2" s="449"/>
      <c r="H2" s="447"/>
      <c r="I2" s="448"/>
      <c r="J2" s="449"/>
      <c r="K2" s="447"/>
      <c r="L2" s="448"/>
      <c r="M2" s="449"/>
      <c r="N2" s="447"/>
      <c r="O2" s="448"/>
      <c r="P2" s="449"/>
      <c r="Q2" s="448"/>
      <c r="R2" s="448"/>
      <c r="S2" s="448"/>
      <c r="T2" s="447"/>
      <c r="U2" s="448"/>
      <c r="V2" s="449"/>
      <c r="W2" s="447"/>
      <c r="X2" s="448"/>
      <c r="Y2" s="449"/>
      <c r="Z2" s="447"/>
      <c r="AA2" s="448"/>
      <c r="AB2" s="449"/>
      <c r="AC2" s="457" t="s">
        <v>131</v>
      </c>
      <c r="AD2" s="458"/>
      <c r="AE2" s="459"/>
      <c r="AF2" s="477" t="s">
        <v>92</v>
      </c>
      <c r="AG2" s="478"/>
      <c r="AH2" s="479"/>
      <c r="AI2" s="447"/>
      <c r="AJ2" s="448"/>
      <c r="AK2" s="449"/>
      <c r="AL2" s="447"/>
      <c r="AM2" s="448"/>
      <c r="AN2" s="449"/>
      <c r="AO2" s="447"/>
      <c r="AP2" s="448"/>
      <c r="AQ2" s="449"/>
      <c r="AR2" s="447"/>
      <c r="AS2" s="448"/>
      <c r="AT2" s="449"/>
      <c r="AU2" s="447"/>
      <c r="AV2" s="448"/>
      <c r="AW2" s="449"/>
      <c r="AX2" s="468" t="s">
        <v>131</v>
      </c>
      <c r="AY2" s="452"/>
      <c r="AZ2" s="453"/>
      <c r="BA2" s="457" t="s">
        <v>116</v>
      </c>
      <c r="BB2" s="458"/>
      <c r="BC2" s="459"/>
      <c r="BD2" s="457" t="s">
        <v>114</v>
      </c>
      <c r="BE2" s="458"/>
      <c r="BF2" s="459"/>
      <c r="BG2" s="460" t="s">
        <v>115</v>
      </c>
      <c r="BH2" s="461"/>
      <c r="BI2" s="462"/>
      <c r="BJ2" s="472" t="s">
        <v>156</v>
      </c>
      <c r="BK2" s="473"/>
      <c r="BL2" s="474"/>
      <c r="BM2" s="472" t="s">
        <v>234</v>
      </c>
      <c r="BN2" s="473"/>
      <c r="BO2" s="473"/>
      <c r="BP2" s="485" t="s">
        <v>402</v>
      </c>
      <c r="BQ2" s="473"/>
      <c r="BR2" s="474"/>
      <c r="BS2" s="485" t="s">
        <v>430</v>
      </c>
      <c r="BT2" s="473"/>
      <c r="BU2" s="474"/>
      <c r="BV2" s="485" t="s">
        <v>431</v>
      </c>
      <c r="BW2" s="473"/>
      <c r="BX2" s="474"/>
      <c r="BY2" s="485" t="s">
        <v>432</v>
      </c>
      <c r="BZ2" s="473"/>
      <c r="CA2" s="474"/>
      <c r="CB2" s="485" t="s">
        <v>404</v>
      </c>
      <c r="CC2" s="473"/>
      <c r="CD2" s="474"/>
      <c r="CE2" s="485" t="s">
        <v>403</v>
      </c>
      <c r="CF2" s="473"/>
      <c r="CG2" s="474"/>
      <c r="CH2" s="485" t="s">
        <v>131</v>
      </c>
      <c r="CI2" s="473"/>
      <c r="CJ2" s="474"/>
      <c r="CK2" s="464" t="s">
        <v>389</v>
      </c>
      <c r="CL2" s="464"/>
      <c r="CM2" s="464"/>
      <c r="CN2" s="293"/>
      <c r="CO2" s="297" t="s">
        <v>311</v>
      </c>
      <c r="CP2" s="298"/>
      <c r="CQ2" s="452" t="s">
        <v>93</v>
      </c>
      <c r="CR2" s="452"/>
      <c r="CS2" s="453"/>
    </row>
    <row r="3" spans="1:97" ht="15">
      <c r="A3" s="480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1964368.4300000002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166938.36000000002</v>
      </c>
      <c r="I4" s="188">
        <f t="shared" si="0"/>
        <v>0</v>
      </c>
      <c r="J4" s="189">
        <f t="shared" si="0"/>
        <v>0</v>
      </c>
      <c r="K4" s="187">
        <f t="shared" si="0"/>
        <v>138849.58</v>
      </c>
      <c r="L4" s="290">
        <f t="shared" si="0"/>
        <v>0</v>
      </c>
      <c r="M4" s="189">
        <f t="shared" si="0"/>
        <v>0</v>
      </c>
      <c r="N4" s="187">
        <f t="shared" si="0"/>
        <v>114937.82999999999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116916.73000000001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65747.94</v>
      </c>
      <c r="AA4" s="188">
        <f t="shared" si="2"/>
        <v>0</v>
      </c>
      <c r="AB4" s="189">
        <f t="shared" si="2"/>
        <v>0</v>
      </c>
      <c r="AC4" s="192">
        <f>B4+E4+H4+K4+N4+Q4+T4+W4+Z4</f>
        <v>2567758.87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1054989.24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64761.89</v>
      </c>
      <c r="AJ4" s="188">
        <f t="shared" si="4"/>
        <v>0</v>
      </c>
      <c r="AK4" s="189">
        <f t="shared" si="4"/>
        <v>0</v>
      </c>
      <c r="AL4" s="187">
        <f t="shared" si="4"/>
        <v>138917.41999999998</v>
      </c>
      <c r="AM4" s="188">
        <f t="shared" si="4"/>
        <v>0</v>
      </c>
      <c r="AN4" s="189">
        <f t="shared" si="4"/>
        <v>0</v>
      </c>
      <c r="AO4" s="187">
        <f t="shared" si="3"/>
        <v>52581.05</v>
      </c>
      <c r="AP4" s="188">
        <f t="shared" si="3"/>
        <v>0</v>
      </c>
      <c r="AQ4" s="191">
        <f t="shared" si="3"/>
        <v>0</v>
      </c>
      <c r="AR4" s="187">
        <f t="shared" si="3"/>
        <v>126.92</v>
      </c>
      <c r="AS4" s="187">
        <f t="shared" si="3"/>
        <v>0</v>
      </c>
      <c r="AT4" s="187">
        <f t="shared" si="3"/>
        <v>0</v>
      </c>
      <c r="AU4" s="190">
        <f t="shared" si="3"/>
        <v>0</v>
      </c>
      <c r="AV4" s="188">
        <f t="shared" si="3"/>
        <v>0</v>
      </c>
      <c r="AW4" s="189">
        <f t="shared" si="3"/>
        <v>0</v>
      </c>
      <c r="AX4" s="192">
        <f>AF4+AI4+AL4+AO4+AU4+AR4</f>
        <v>1311376.5199999998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18106.36</v>
      </c>
      <c r="BE4" s="188">
        <f t="shared" si="5"/>
        <v>0</v>
      </c>
      <c r="BF4" s="189">
        <f t="shared" si="5"/>
        <v>0</v>
      </c>
      <c r="BG4" s="187">
        <f>BG7</f>
        <v>63298.9</v>
      </c>
      <c r="BH4" s="188">
        <f>BH7</f>
        <v>0</v>
      </c>
      <c r="BI4" s="189">
        <f>BI7</f>
        <v>0</v>
      </c>
      <c r="BJ4" s="187">
        <f t="shared" si="5"/>
        <v>1000.62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1356.59</v>
      </c>
      <c r="BN4" s="188">
        <f t="shared" si="6"/>
        <v>0</v>
      </c>
      <c r="BO4" s="191">
        <f t="shared" si="6"/>
        <v>0</v>
      </c>
      <c r="BP4" s="307">
        <f t="shared" si="6"/>
        <v>261154.56</v>
      </c>
      <c r="BQ4" s="191">
        <f t="shared" si="6"/>
        <v>0</v>
      </c>
      <c r="BR4" s="189">
        <f t="shared" si="6"/>
        <v>0</v>
      </c>
      <c r="BS4" s="307">
        <f t="shared" si="6"/>
        <v>80076.27</v>
      </c>
      <c r="BT4" s="191">
        <f t="shared" si="6"/>
        <v>0</v>
      </c>
      <c r="BU4" s="191">
        <f t="shared" si="6"/>
        <v>0</v>
      </c>
      <c r="BV4" s="307">
        <f t="shared" si="6"/>
        <v>41735</v>
      </c>
      <c r="BW4" s="191">
        <f t="shared" si="6"/>
        <v>0</v>
      </c>
      <c r="BX4" s="189">
        <f t="shared" si="6"/>
        <v>0</v>
      </c>
      <c r="BY4" s="307">
        <f t="shared" si="6"/>
        <v>60224.11</v>
      </c>
      <c r="BZ4" s="191">
        <f t="shared" si="6"/>
        <v>0</v>
      </c>
      <c r="CA4" s="191">
        <f t="shared" si="6"/>
        <v>0</v>
      </c>
      <c r="CB4" s="307">
        <f t="shared" si="6"/>
        <v>0</v>
      </c>
      <c r="CC4" s="191">
        <f t="shared" si="6"/>
        <v>0</v>
      </c>
      <c r="CD4" s="189">
        <f t="shared" si="6"/>
        <v>0</v>
      </c>
      <c r="CE4" s="307">
        <f t="shared" si="6"/>
        <v>1528.2</v>
      </c>
      <c r="CF4" s="191">
        <f t="shared" si="6"/>
        <v>0</v>
      </c>
      <c r="CG4" s="189">
        <f t="shared" si="6"/>
        <v>0</v>
      </c>
      <c r="CH4" s="307">
        <f t="shared" si="6"/>
        <v>444718.14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4407616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1964368.4300000002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166938.36000000002</v>
      </c>
      <c r="I7" s="166">
        <f t="shared" si="11"/>
        <v>0</v>
      </c>
      <c r="J7" s="166">
        <f t="shared" si="11"/>
        <v>0</v>
      </c>
      <c r="K7" s="166">
        <f t="shared" si="11"/>
        <v>138849.58</v>
      </c>
      <c r="L7" s="166">
        <f t="shared" si="11"/>
        <v>0</v>
      </c>
      <c r="M7" s="166">
        <f t="shared" si="11"/>
        <v>0</v>
      </c>
      <c r="N7" s="166">
        <f t="shared" si="11"/>
        <v>114937.82999999999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116916.73000000001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65747.94</v>
      </c>
      <c r="AA7" s="166">
        <f t="shared" si="11"/>
        <v>0</v>
      </c>
      <c r="AB7" s="166">
        <f t="shared" si="11"/>
        <v>0</v>
      </c>
      <c r="AC7" s="174">
        <f t="shared" si="7"/>
        <v>2567758.87</v>
      </c>
      <c r="AD7" s="156">
        <f t="shared" si="8"/>
        <v>0</v>
      </c>
      <c r="AE7" s="175">
        <f t="shared" si="9"/>
        <v>0</v>
      </c>
      <c r="AF7" s="166">
        <f>AF8+AF44</f>
        <v>1054989.24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64761.89</v>
      </c>
      <c r="AJ7" s="166">
        <f t="shared" si="12"/>
        <v>0</v>
      </c>
      <c r="AK7" s="166">
        <f t="shared" si="12"/>
        <v>0</v>
      </c>
      <c r="AL7" s="166">
        <f t="shared" si="12"/>
        <v>138917.41999999998</v>
      </c>
      <c r="AM7" s="166">
        <f t="shared" si="12"/>
        <v>0</v>
      </c>
      <c r="AN7" s="166">
        <f t="shared" si="12"/>
        <v>0</v>
      </c>
      <c r="AO7" s="166">
        <f t="shared" si="12"/>
        <v>52581.05</v>
      </c>
      <c r="AP7" s="166">
        <f t="shared" si="12"/>
        <v>0</v>
      </c>
      <c r="AQ7" s="310">
        <f t="shared" si="12"/>
        <v>0</v>
      </c>
      <c r="AR7" s="166">
        <f t="shared" si="12"/>
        <v>126.92</v>
      </c>
      <c r="AS7" s="166">
        <f t="shared" si="12"/>
        <v>0</v>
      </c>
      <c r="AT7" s="166">
        <f t="shared" si="12"/>
        <v>0</v>
      </c>
      <c r="AU7" s="184">
        <f t="shared" si="12"/>
        <v>0</v>
      </c>
      <c r="AV7" s="166">
        <f t="shared" si="12"/>
        <v>0</v>
      </c>
      <c r="AW7" s="166">
        <f t="shared" si="12"/>
        <v>0</v>
      </c>
      <c r="AX7" s="166">
        <f t="shared" si="12"/>
        <v>1311376.52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18106.36</v>
      </c>
      <c r="BE7" s="155">
        <f t="shared" si="13"/>
        <v>0</v>
      </c>
      <c r="BF7" s="167">
        <f t="shared" si="13"/>
        <v>0</v>
      </c>
      <c r="BG7" s="166">
        <f>BG8+BG44</f>
        <v>63298.9</v>
      </c>
      <c r="BH7" s="155">
        <f>BH8+BH44</f>
        <v>0</v>
      </c>
      <c r="BI7" s="167">
        <f>BI8+BI44</f>
        <v>0</v>
      </c>
      <c r="BJ7" s="166">
        <f t="shared" si="13"/>
        <v>1000.62</v>
      </c>
      <c r="BK7" s="155">
        <f t="shared" si="13"/>
        <v>0</v>
      </c>
      <c r="BL7" s="167">
        <f t="shared" si="13"/>
        <v>0</v>
      </c>
      <c r="BM7" s="166">
        <f>BM8+BM44</f>
        <v>1356.59</v>
      </c>
      <c r="BN7" s="155">
        <f>BN8+BN44</f>
        <v>0</v>
      </c>
      <c r="BO7" s="159">
        <f>BO8+BO44</f>
        <v>0</v>
      </c>
      <c r="BP7" s="310">
        <f aca="true" t="shared" si="14" ref="BP7:CJ7">BP8+BP44</f>
        <v>261154.56</v>
      </c>
      <c r="BQ7" s="159">
        <f t="shared" si="14"/>
        <v>0</v>
      </c>
      <c r="BR7" s="167">
        <f t="shared" si="14"/>
        <v>0</v>
      </c>
      <c r="BS7" s="310">
        <f t="shared" si="14"/>
        <v>80076.27</v>
      </c>
      <c r="BT7" s="159">
        <f t="shared" si="14"/>
        <v>0</v>
      </c>
      <c r="BU7" s="159">
        <f t="shared" si="14"/>
        <v>0</v>
      </c>
      <c r="BV7" s="310">
        <f t="shared" si="14"/>
        <v>41735</v>
      </c>
      <c r="BW7" s="159">
        <f t="shared" si="14"/>
        <v>0</v>
      </c>
      <c r="BX7" s="167">
        <f t="shared" si="14"/>
        <v>0</v>
      </c>
      <c r="BY7" s="310">
        <f t="shared" si="14"/>
        <v>60224.11</v>
      </c>
      <c r="BZ7" s="159">
        <f t="shared" si="14"/>
        <v>0</v>
      </c>
      <c r="CA7" s="159">
        <f t="shared" si="14"/>
        <v>0</v>
      </c>
      <c r="CB7" s="310">
        <f t="shared" si="14"/>
        <v>0</v>
      </c>
      <c r="CC7" s="159">
        <f t="shared" si="14"/>
        <v>0</v>
      </c>
      <c r="CD7" s="167">
        <f t="shared" si="14"/>
        <v>0</v>
      </c>
      <c r="CE7" s="310">
        <f t="shared" si="14"/>
        <v>1528.2</v>
      </c>
      <c r="CF7" s="159">
        <f t="shared" si="14"/>
        <v>0</v>
      </c>
      <c r="CG7" s="167">
        <f t="shared" si="14"/>
        <v>0</v>
      </c>
      <c r="CH7" s="310">
        <f t="shared" si="14"/>
        <v>444718.14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4407616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314</v>
      </c>
      <c r="B8" s="187">
        <f>B9+B14+B36+B39+B43</f>
        <v>622687.75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47123.65</v>
      </c>
      <c r="I8" s="187">
        <f t="shared" si="16"/>
        <v>0</v>
      </c>
      <c r="J8" s="187">
        <f t="shared" si="16"/>
        <v>0</v>
      </c>
      <c r="K8" s="187">
        <f t="shared" si="16"/>
        <v>114962.57999999999</v>
      </c>
      <c r="L8" s="187">
        <f t="shared" si="16"/>
        <v>0</v>
      </c>
      <c r="M8" s="187">
        <f t="shared" si="16"/>
        <v>0</v>
      </c>
      <c r="N8" s="187">
        <f t="shared" si="16"/>
        <v>34609.35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7351.1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0</v>
      </c>
      <c r="AA8" s="187">
        <f t="shared" si="16"/>
        <v>0</v>
      </c>
      <c r="AB8" s="187">
        <f t="shared" si="16"/>
        <v>0</v>
      </c>
      <c r="AC8" s="187">
        <f t="shared" si="16"/>
        <v>826734.43</v>
      </c>
      <c r="AD8" s="187">
        <f t="shared" si="16"/>
        <v>0</v>
      </c>
      <c r="AE8" s="187">
        <f t="shared" si="16"/>
        <v>0</v>
      </c>
      <c r="AF8" s="187">
        <f>AF9+AF14+AF36+AF39+AF43</f>
        <v>907658.4400000001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61801.89</v>
      </c>
      <c r="AJ8" s="187">
        <f t="shared" si="17"/>
        <v>0</v>
      </c>
      <c r="AK8" s="187">
        <f t="shared" si="17"/>
        <v>0</v>
      </c>
      <c r="AL8" s="187">
        <f t="shared" si="17"/>
        <v>138917.41999999998</v>
      </c>
      <c r="AM8" s="187">
        <f t="shared" si="17"/>
        <v>0</v>
      </c>
      <c r="AN8" s="187">
        <f t="shared" si="17"/>
        <v>0</v>
      </c>
      <c r="AO8" s="187">
        <f>AO9+AO14+AO36+AO39+AO43</f>
        <v>41781.630000000005</v>
      </c>
      <c r="AP8" s="187">
        <f t="shared" si="17"/>
        <v>0</v>
      </c>
      <c r="AQ8" s="307">
        <f t="shared" si="17"/>
        <v>0</v>
      </c>
      <c r="AR8" s="187">
        <f>AR9+AR14+AR36+AR39+AR43</f>
        <v>126.92</v>
      </c>
      <c r="AS8" s="187">
        <f>AS9+AS14+AS36+AS39+AS43</f>
        <v>0</v>
      </c>
      <c r="AT8" s="187">
        <f>AT9+AT14+AT36+AT39+AT43</f>
        <v>0</v>
      </c>
      <c r="AU8" s="190">
        <f t="shared" si="17"/>
        <v>0</v>
      </c>
      <c r="AV8" s="187">
        <f>AV9+AV14+AV36+AV39+AV43</f>
        <v>0</v>
      </c>
      <c r="AW8" s="187">
        <f t="shared" si="17"/>
        <v>0</v>
      </c>
      <c r="AX8" s="187">
        <f>AX9+AX14+AX36+AX39+AX43</f>
        <v>1150286.3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15256</v>
      </c>
      <c r="BE8" s="187">
        <f t="shared" si="18"/>
        <v>0</v>
      </c>
      <c r="BF8" s="187">
        <f t="shared" si="18"/>
        <v>0</v>
      </c>
      <c r="BG8" s="187">
        <f t="shared" si="18"/>
        <v>1270</v>
      </c>
      <c r="BH8" s="187">
        <f t="shared" si="18"/>
        <v>0</v>
      </c>
      <c r="BI8" s="187">
        <f t="shared" si="18"/>
        <v>0</v>
      </c>
      <c r="BJ8" s="187">
        <f t="shared" si="18"/>
        <v>1000.62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120949.57999999999</v>
      </c>
      <c r="BQ8" s="307">
        <f t="shared" si="19"/>
        <v>0</v>
      </c>
      <c r="BR8" s="300">
        <f t="shared" si="19"/>
        <v>0</v>
      </c>
      <c r="BS8" s="307">
        <f t="shared" si="19"/>
        <v>8626</v>
      </c>
      <c r="BT8" s="307">
        <f t="shared" si="19"/>
        <v>0</v>
      </c>
      <c r="BU8" s="307">
        <f t="shared" si="19"/>
        <v>0</v>
      </c>
      <c r="BV8" s="307">
        <f t="shared" si="19"/>
        <v>7685</v>
      </c>
      <c r="BW8" s="307">
        <f t="shared" si="19"/>
        <v>0</v>
      </c>
      <c r="BX8" s="300">
        <f t="shared" si="19"/>
        <v>0</v>
      </c>
      <c r="BY8" s="307">
        <f t="shared" si="19"/>
        <v>39820.21</v>
      </c>
      <c r="BZ8" s="307">
        <f t="shared" si="19"/>
        <v>0</v>
      </c>
      <c r="CA8" s="307">
        <f t="shared" si="19"/>
        <v>0</v>
      </c>
      <c r="CB8" s="307">
        <f t="shared" si="19"/>
        <v>0</v>
      </c>
      <c r="CC8" s="307">
        <f t="shared" si="19"/>
        <v>0</v>
      </c>
      <c r="CD8" s="300">
        <f t="shared" si="19"/>
        <v>0</v>
      </c>
      <c r="CE8" s="307">
        <f t="shared" si="19"/>
        <v>1528.2</v>
      </c>
      <c r="CF8" s="307">
        <f t="shared" si="19"/>
        <v>0</v>
      </c>
      <c r="CG8" s="300">
        <f t="shared" si="19"/>
        <v>0</v>
      </c>
      <c r="CH8" s="307">
        <f t="shared" si="19"/>
        <v>178608.99000000002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2173156.3400000003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316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0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0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0</v>
      </c>
      <c r="CR9" s="187">
        <f>CR10+CR13</f>
        <v>0</v>
      </c>
      <c r="CS9" s="187">
        <f>CS10+CS13</f>
        <v>0</v>
      </c>
    </row>
    <row r="10" spans="1:97" ht="15">
      <c r="A10" s="186" t="s">
        <v>333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0</v>
      </c>
      <c r="AY10" s="156">
        <f>AG10+AJ10+AM10+AP10+AV10</f>
        <v>0</v>
      </c>
      <c r="AZ10" s="175">
        <f>AH10+AK10+AN10+AQ10+AW10</f>
        <v>0</v>
      </c>
      <c r="BA10" s="166">
        <f aca="true" t="shared" si="28" ref="BA10:BI10">BA11</f>
        <v>0</v>
      </c>
      <c r="BB10" s="166">
        <f t="shared" si="28"/>
        <v>0</v>
      </c>
      <c r="BC10" s="166">
        <f t="shared" si="28"/>
        <v>0</v>
      </c>
      <c r="BD10" s="166">
        <f t="shared" si="28"/>
        <v>0</v>
      </c>
      <c r="BE10" s="166">
        <f t="shared" si="28"/>
        <v>0</v>
      </c>
      <c r="BF10" s="166">
        <f t="shared" si="28"/>
        <v>0</v>
      </c>
      <c r="BG10" s="166">
        <f t="shared" si="28"/>
        <v>0</v>
      </c>
      <c r="BH10" s="166">
        <f t="shared" si="28"/>
        <v>0</v>
      </c>
      <c r="BI10" s="166">
        <f t="shared" si="28"/>
        <v>0</v>
      </c>
      <c r="BJ10" s="166"/>
      <c r="BK10" s="155"/>
      <c r="BL10" s="167"/>
      <c r="BM10" s="166"/>
      <c r="BN10" s="155"/>
      <c r="BO10" s="159"/>
      <c r="BP10" s="166">
        <f aca="true" t="shared" si="29" ref="BP10:CJ10">BP11</f>
        <v>0</v>
      </c>
      <c r="BQ10" s="166">
        <f t="shared" si="29"/>
        <v>0</v>
      </c>
      <c r="BR10" s="166">
        <f t="shared" si="29"/>
        <v>0</v>
      </c>
      <c r="BS10" s="166">
        <f t="shared" si="29"/>
        <v>0</v>
      </c>
      <c r="BT10" s="166">
        <f t="shared" si="29"/>
        <v>0</v>
      </c>
      <c r="BU10" s="166">
        <f t="shared" si="29"/>
        <v>0</v>
      </c>
      <c r="BV10" s="166">
        <f t="shared" si="29"/>
        <v>0</v>
      </c>
      <c r="BW10" s="166">
        <f t="shared" si="29"/>
        <v>0</v>
      </c>
      <c r="BX10" s="166">
        <f t="shared" si="29"/>
        <v>0</v>
      </c>
      <c r="BY10" s="166">
        <f t="shared" si="29"/>
        <v>0</v>
      </c>
      <c r="BZ10" s="166">
        <f t="shared" si="29"/>
        <v>0</v>
      </c>
      <c r="CA10" s="166">
        <f t="shared" si="29"/>
        <v>0</v>
      </c>
      <c r="CB10" s="166">
        <f t="shared" si="29"/>
        <v>0</v>
      </c>
      <c r="CC10" s="166">
        <f t="shared" si="29"/>
        <v>0</v>
      </c>
      <c r="CD10" s="166">
        <f t="shared" si="29"/>
        <v>0</v>
      </c>
      <c r="CE10" s="166">
        <f t="shared" si="29"/>
        <v>0</v>
      </c>
      <c r="CF10" s="166">
        <f t="shared" si="29"/>
        <v>0</v>
      </c>
      <c r="CG10" s="166">
        <f t="shared" si="29"/>
        <v>0</v>
      </c>
      <c r="CH10" s="166">
        <f t="shared" si="29"/>
        <v>0</v>
      </c>
      <c r="CI10" s="166">
        <f t="shared" si="29"/>
        <v>0</v>
      </c>
      <c r="CJ10" s="301">
        <f t="shared" si="29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0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334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0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0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335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30" ref="AX12:AZ13">AF12+AI12+AL12+AO12+AU12</f>
        <v>0</v>
      </c>
      <c r="AY12" s="156">
        <f t="shared" si="30"/>
        <v>0</v>
      </c>
      <c r="AZ12" s="175">
        <f t="shared" si="30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30"/>
        <v>0</v>
      </c>
      <c r="AY13" s="193">
        <f t="shared" si="30"/>
        <v>0</v>
      </c>
      <c r="AZ13" s="194">
        <f t="shared" si="30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0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622687.75</v>
      </c>
      <c r="C14" s="187">
        <f aca="true" t="shared" si="31" ref="C14:AE14">C15+C16+C17+C18+C24+C25+C26+C34</f>
        <v>0</v>
      </c>
      <c r="D14" s="187">
        <f t="shared" si="31"/>
        <v>0</v>
      </c>
      <c r="E14" s="187">
        <f t="shared" si="31"/>
        <v>0</v>
      </c>
      <c r="F14" s="187">
        <f t="shared" si="31"/>
        <v>0</v>
      </c>
      <c r="G14" s="187">
        <f t="shared" si="31"/>
        <v>0</v>
      </c>
      <c r="H14" s="187">
        <f t="shared" si="31"/>
        <v>47123.65</v>
      </c>
      <c r="I14" s="187">
        <f t="shared" si="31"/>
        <v>0</v>
      </c>
      <c r="J14" s="187">
        <f t="shared" si="31"/>
        <v>0</v>
      </c>
      <c r="K14" s="187">
        <f t="shared" si="31"/>
        <v>114962.57999999999</v>
      </c>
      <c r="L14" s="187">
        <f t="shared" si="31"/>
        <v>0</v>
      </c>
      <c r="M14" s="187">
        <f t="shared" si="31"/>
        <v>0</v>
      </c>
      <c r="N14" s="187">
        <f t="shared" si="31"/>
        <v>34172.95</v>
      </c>
      <c r="O14" s="187">
        <f t="shared" si="31"/>
        <v>0</v>
      </c>
      <c r="P14" s="187">
        <f t="shared" si="31"/>
        <v>0</v>
      </c>
      <c r="Q14" s="187">
        <f t="shared" si="31"/>
        <v>0</v>
      </c>
      <c r="R14" s="187">
        <f t="shared" si="31"/>
        <v>0</v>
      </c>
      <c r="S14" s="187">
        <f t="shared" si="31"/>
        <v>0</v>
      </c>
      <c r="T14" s="187">
        <f t="shared" si="31"/>
        <v>7351.1</v>
      </c>
      <c r="U14" s="187">
        <f t="shared" si="31"/>
        <v>0</v>
      </c>
      <c r="V14" s="187">
        <f t="shared" si="31"/>
        <v>0</v>
      </c>
      <c r="W14" s="187">
        <f t="shared" si="31"/>
        <v>0</v>
      </c>
      <c r="X14" s="187">
        <f t="shared" si="31"/>
        <v>0</v>
      </c>
      <c r="Y14" s="187">
        <f t="shared" si="31"/>
        <v>0</v>
      </c>
      <c r="Z14" s="187">
        <f t="shared" si="31"/>
        <v>0</v>
      </c>
      <c r="AA14" s="187">
        <f t="shared" si="31"/>
        <v>0</v>
      </c>
      <c r="AB14" s="187">
        <f t="shared" si="31"/>
        <v>0</v>
      </c>
      <c r="AC14" s="187">
        <f t="shared" si="31"/>
        <v>826298.03</v>
      </c>
      <c r="AD14" s="187">
        <f t="shared" si="31"/>
        <v>0</v>
      </c>
      <c r="AE14" s="187">
        <f t="shared" si="31"/>
        <v>0</v>
      </c>
      <c r="AF14" s="187">
        <f>AF15+AF16+AF17+AF18+AF24+AF25+AF26+AF34</f>
        <v>907658.4400000001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61801.89</v>
      </c>
      <c r="AJ14" s="188">
        <f>SUM(AJ15:AJ23)</f>
        <v>0</v>
      </c>
      <c r="AK14" s="189">
        <f>SUM(AK15:AK23)</f>
        <v>0</v>
      </c>
      <c r="AL14" s="187">
        <f>AL15+AL16+AL17+AL18+AL24+AL25+AL26+AL34</f>
        <v>138917.41999999998</v>
      </c>
      <c r="AM14" s="188">
        <f>SUM(AM15:AM23)</f>
        <v>0</v>
      </c>
      <c r="AN14" s="189">
        <f>SUM(AN15:AN23)</f>
        <v>0</v>
      </c>
      <c r="AO14" s="187">
        <f>SUM(AO15:AO23)+AO24+AO25+AO26+AO34</f>
        <v>41741.47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92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0</v>
      </c>
      <c r="AV14" s="188">
        <f>AV15+AV16+AV17+AV18+AV24+AV25+AV26+AV34</f>
        <v>0</v>
      </c>
      <c r="AW14" s="189">
        <f>SUM(AW15:AW23)</f>
        <v>0</v>
      </c>
      <c r="AX14" s="192">
        <f aca="true" t="shared" si="32" ref="AX14:AZ15">AF14+AI14+AL14+AO14+AU14+AR14</f>
        <v>1150211.22</v>
      </c>
      <c r="AY14" s="192">
        <f t="shared" si="32"/>
        <v>0</v>
      </c>
      <c r="AZ14" s="192">
        <f t="shared" si="32"/>
        <v>0</v>
      </c>
      <c r="BA14" s="187">
        <f>BA15+BA16+BA17+BA18+BA24+BA25+BA26+BA34</f>
        <v>0</v>
      </c>
      <c r="BB14" s="187">
        <f aca="true" t="shared" si="33" ref="BB14:CS14">BB15+BB16+BB17+BB18+BB24+BB25+BB26+BB34</f>
        <v>0</v>
      </c>
      <c r="BC14" s="187">
        <f t="shared" si="33"/>
        <v>0</v>
      </c>
      <c r="BD14" s="187">
        <f t="shared" si="33"/>
        <v>15256</v>
      </c>
      <c r="BE14" s="187">
        <f t="shared" si="33"/>
        <v>0</v>
      </c>
      <c r="BF14" s="187">
        <f t="shared" si="33"/>
        <v>0</v>
      </c>
      <c r="BG14" s="187">
        <f t="shared" si="33"/>
        <v>1270</v>
      </c>
      <c r="BH14" s="187">
        <f t="shared" si="33"/>
        <v>0</v>
      </c>
      <c r="BI14" s="187">
        <f t="shared" si="33"/>
        <v>0</v>
      </c>
      <c r="BJ14" s="187">
        <f t="shared" si="33"/>
        <v>1000.62</v>
      </c>
      <c r="BK14" s="187">
        <f t="shared" si="33"/>
        <v>0</v>
      </c>
      <c r="BL14" s="187">
        <f t="shared" si="33"/>
        <v>0</v>
      </c>
      <c r="BM14" s="187">
        <f t="shared" si="33"/>
        <v>0</v>
      </c>
      <c r="BN14" s="187">
        <f t="shared" si="33"/>
        <v>0</v>
      </c>
      <c r="BO14" s="307">
        <f t="shared" si="33"/>
        <v>0</v>
      </c>
      <c r="BP14" s="307">
        <f aca="true" t="shared" si="34" ref="BP14:CJ14">BP15+BP16+BP17+BP18+BP24+BP25+BP26+BP34</f>
        <v>120949.57999999999</v>
      </c>
      <c r="BQ14" s="307">
        <f t="shared" si="34"/>
        <v>0</v>
      </c>
      <c r="BR14" s="300">
        <f t="shared" si="34"/>
        <v>0</v>
      </c>
      <c r="BS14" s="307">
        <f t="shared" si="34"/>
        <v>8626</v>
      </c>
      <c r="BT14" s="307">
        <f t="shared" si="34"/>
        <v>0</v>
      </c>
      <c r="BU14" s="307">
        <f t="shared" si="34"/>
        <v>0</v>
      </c>
      <c r="BV14" s="307">
        <f t="shared" si="34"/>
        <v>6495</v>
      </c>
      <c r="BW14" s="307">
        <f t="shared" si="34"/>
        <v>0</v>
      </c>
      <c r="BX14" s="300">
        <f t="shared" si="34"/>
        <v>0</v>
      </c>
      <c r="BY14" s="307">
        <f t="shared" si="34"/>
        <v>39820.21</v>
      </c>
      <c r="BZ14" s="307">
        <f t="shared" si="34"/>
        <v>0</v>
      </c>
      <c r="CA14" s="307">
        <f t="shared" si="34"/>
        <v>0</v>
      </c>
      <c r="CB14" s="307">
        <f t="shared" si="34"/>
        <v>0</v>
      </c>
      <c r="CC14" s="307">
        <f t="shared" si="34"/>
        <v>0</v>
      </c>
      <c r="CD14" s="300">
        <f t="shared" si="34"/>
        <v>0</v>
      </c>
      <c r="CE14" s="307">
        <f t="shared" si="34"/>
        <v>1528.2</v>
      </c>
      <c r="CF14" s="307">
        <f t="shared" si="34"/>
        <v>0</v>
      </c>
      <c r="CG14" s="300">
        <f t="shared" si="34"/>
        <v>0</v>
      </c>
      <c r="CH14" s="307">
        <f t="shared" si="34"/>
        <v>177418.99000000002</v>
      </c>
      <c r="CI14" s="307">
        <f t="shared" si="34"/>
        <v>0</v>
      </c>
      <c r="CJ14" s="300">
        <f t="shared" si="34"/>
        <v>0</v>
      </c>
      <c r="CK14" s="190">
        <f t="shared" si="33"/>
        <v>0</v>
      </c>
      <c r="CL14" s="187">
        <f t="shared" si="33"/>
        <v>0</v>
      </c>
      <c r="CM14" s="187">
        <f t="shared" si="33"/>
        <v>0</v>
      </c>
      <c r="CN14" s="187">
        <f t="shared" si="33"/>
        <v>0</v>
      </c>
      <c r="CO14" s="187">
        <f t="shared" si="33"/>
        <v>0</v>
      </c>
      <c r="CP14" s="187">
        <f t="shared" si="33"/>
        <v>0</v>
      </c>
      <c r="CQ14" s="187">
        <f t="shared" si="33"/>
        <v>2171454.8600000003</v>
      </c>
      <c r="CR14" s="187">
        <f t="shared" si="33"/>
        <v>0</v>
      </c>
      <c r="CS14" s="187">
        <f t="shared" si="33"/>
        <v>0</v>
      </c>
    </row>
    <row r="15" spans="1:97" ht="15">
      <c r="A15" s="186" t="s">
        <v>320</v>
      </c>
      <c r="B15" s="168">
        <v>537372.35</v>
      </c>
      <c r="C15" s="158"/>
      <c r="D15" s="169"/>
      <c r="E15" s="168"/>
      <c r="F15" s="158"/>
      <c r="G15" s="169"/>
      <c r="H15" s="168">
        <v>47123.65</v>
      </c>
      <c r="I15" s="158"/>
      <c r="J15" s="169"/>
      <c r="K15" s="168">
        <v>101637.4</v>
      </c>
      <c r="L15" s="158"/>
      <c r="M15" s="169"/>
      <c r="N15" s="168">
        <v>33512.95</v>
      </c>
      <c r="O15" s="158"/>
      <c r="P15" s="169"/>
      <c r="Q15" s="185"/>
      <c r="R15" s="158"/>
      <c r="S15" s="160"/>
      <c r="T15" s="168">
        <v>7351.1</v>
      </c>
      <c r="U15" s="158"/>
      <c r="V15" s="169"/>
      <c r="W15" s="168"/>
      <c r="X15" s="158"/>
      <c r="Y15" s="169"/>
      <c r="Z15" s="168"/>
      <c r="AA15" s="158"/>
      <c r="AB15" s="169"/>
      <c r="AC15" s="174">
        <f t="shared" si="7"/>
        <v>726997.45</v>
      </c>
      <c r="AD15" s="156">
        <f t="shared" si="8"/>
        <v>0</v>
      </c>
      <c r="AE15" s="175">
        <f t="shared" si="9"/>
        <v>0</v>
      </c>
      <c r="AF15" s="168">
        <v>881128.85</v>
      </c>
      <c r="AG15" s="158"/>
      <c r="AH15" s="169"/>
      <c r="AI15" s="168">
        <v>56491.89</v>
      </c>
      <c r="AJ15" s="158"/>
      <c r="AK15" s="169"/>
      <c r="AL15" s="168">
        <v>137153.61</v>
      </c>
      <c r="AM15" s="158"/>
      <c r="AN15" s="169"/>
      <c r="AO15" s="168">
        <v>41475.17</v>
      </c>
      <c r="AP15" s="158"/>
      <c r="AQ15" s="160"/>
      <c r="AR15" s="158"/>
      <c r="AS15" s="158"/>
      <c r="AT15" s="158"/>
      <c r="AU15" s="185"/>
      <c r="AV15" s="158"/>
      <c r="AW15" s="169"/>
      <c r="AX15" s="174">
        <f t="shared" si="32"/>
        <v>1116249.52</v>
      </c>
      <c r="AY15" s="174">
        <f t="shared" si="32"/>
        <v>0</v>
      </c>
      <c r="AZ15" s="174">
        <f t="shared" si="32"/>
        <v>0</v>
      </c>
      <c r="BA15" s="168"/>
      <c r="BB15" s="158"/>
      <c r="BC15" s="169"/>
      <c r="BD15" s="168">
        <v>15256</v>
      </c>
      <c r="BE15" s="158"/>
      <c r="BF15" s="169"/>
      <c r="BG15" s="168">
        <v>1270</v>
      </c>
      <c r="BH15" s="158"/>
      <c r="BI15" s="169"/>
      <c r="BJ15" s="168">
        <v>1000.62</v>
      </c>
      <c r="BK15" s="158"/>
      <c r="BL15" s="169"/>
      <c r="BM15" s="168"/>
      <c r="BN15" s="158"/>
      <c r="BO15" s="160"/>
      <c r="BP15" s="168">
        <v>98021.54</v>
      </c>
      <c r="BQ15" s="158"/>
      <c r="BR15" s="169"/>
      <c r="BS15" s="168">
        <v>8626</v>
      </c>
      <c r="BT15" s="158"/>
      <c r="BU15" s="160"/>
      <c r="BV15" s="168">
        <v>6495</v>
      </c>
      <c r="BW15" s="158"/>
      <c r="BX15" s="169"/>
      <c r="BY15" s="168">
        <v>39820.21</v>
      </c>
      <c r="BZ15" s="158"/>
      <c r="CA15" s="160"/>
      <c r="CB15" s="168"/>
      <c r="CC15" s="158"/>
      <c r="CD15" s="169"/>
      <c r="CE15" s="168">
        <v>1528.2</v>
      </c>
      <c r="CF15" s="158"/>
      <c r="CG15" s="169"/>
      <c r="CH15" s="168">
        <f>BP15+BS15+BV15+BY15+CB15+CE15</f>
        <v>154490.95</v>
      </c>
      <c r="CI15" s="168">
        <f aca="true" t="shared" si="35" ref="CI15:CJ24">BQ15+BT15+BW15+BZ15+CC15+CF15</f>
        <v>0</v>
      </c>
      <c r="CJ15" s="316">
        <f t="shared" si="35"/>
        <v>0</v>
      </c>
      <c r="CK15" s="185"/>
      <c r="CL15" s="158"/>
      <c r="CM15" s="160"/>
      <c r="CN15" s="168"/>
      <c r="CO15" s="158"/>
      <c r="CP15" s="169"/>
      <c r="CQ15" s="284">
        <f aca="true" t="shared" si="36" ref="CQ15:CQ24">AC15+AX15+BA15+BD15+BG15+BJ15+BM15+CK15+CN15+CH15</f>
        <v>2015264.54</v>
      </c>
      <c r="CR15" s="284">
        <f aca="true" t="shared" si="37" ref="CR15:CR24">AD15+AY15+BB15+BE15+BH15+BK15+BN15+CL15+CO15</f>
        <v>0</v>
      </c>
      <c r="CS15" s="284">
        <f aca="true" t="shared" si="38" ref="CS15:CS24">AE15+AZ15+BC15+BF15+BI15+BL15+BO15+CM15</f>
        <v>0</v>
      </c>
    </row>
    <row r="16" spans="1:97" ht="15">
      <c r="A16" s="186" t="s">
        <v>321</v>
      </c>
      <c r="B16" s="168">
        <v>380.52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380.52</v>
      </c>
      <c r="AD16" s="156">
        <f t="shared" si="8"/>
        <v>0</v>
      </c>
      <c r="AE16" s="175"/>
      <c r="AF16" s="168">
        <v>2051.8</v>
      </c>
      <c r="AG16" s="158"/>
      <c r="AH16" s="169"/>
      <c r="AI16" s="168"/>
      <c r="AJ16" s="158"/>
      <c r="AK16" s="169"/>
      <c r="AL16" s="168">
        <v>238.5</v>
      </c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9" ref="AX16:AX25">AF16+AI16+AL16+AO16+AU16+AR16</f>
        <v>2290.3</v>
      </c>
      <c r="AY16" s="174">
        <f aca="true" t="shared" si="40" ref="AY16:AY25">AG16+AJ16+AM16+AP16+AV16+AS16</f>
        <v>0</v>
      </c>
      <c r="AZ16" s="174">
        <f aca="true" t="shared" si="41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>
        <v>6000</v>
      </c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2" ref="CH16:CH24">BP16+BS16+BV16+BY16+CB16+CE16</f>
        <v>6000</v>
      </c>
      <c r="CI16" s="168">
        <f t="shared" si="35"/>
        <v>0</v>
      </c>
      <c r="CJ16" s="316">
        <f t="shared" si="35"/>
        <v>0</v>
      </c>
      <c r="CK16" s="185"/>
      <c r="CL16" s="158"/>
      <c r="CM16" s="160"/>
      <c r="CN16" s="168"/>
      <c r="CO16" s="158"/>
      <c r="CP16" s="169"/>
      <c r="CQ16" s="284">
        <f t="shared" si="36"/>
        <v>8670.82</v>
      </c>
      <c r="CR16" s="284">
        <f t="shared" si="37"/>
        <v>0</v>
      </c>
      <c r="CS16" s="284">
        <f t="shared" si="38"/>
        <v>0</v>
      </c>
    </row>
    <row r="17" spans="1:97" ht="15">
      <c r="A17" s="186" t="s">
        <v>322</v>
      </c>
      <c r="B17" s="168">
        <v>64958.4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64958.4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9"/>
        <v>0</v>
      </c>
      <c r="AY17" s="174">
        <f t="shared" si="40"/>
        <v>0</v>
      </c>
      <c r="AZ17" s="174">
        <f t="shared" si="41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2"/>
        <v>0</v>
      </c>
      <c r="CI17" s="168">
        <f t="shared" si="35"/>
        <v>0</v>
      </c>
      <c r="CJ17" s="316">
        <f t="shared" si="35"/>
        <v>0</v>
      </c>
      <c r="CK17" s="185"/>
      <c r="CL17" s="158"/>
      <c r="CM17" s="160"/>
      <c r="CN17" s="168"/>
      <c r="CO17" s="158"/>
      <c r="CP17" s="169"/>
      <c r="CQ17" s="284">
        <f t="shared" si="36"/>
        <v>64958.4</v>
      </c>
      <c r="CR17" s="284">
        <f t="shared" si="37"/>
        <v>0</v>
      </c>
      <c r="CS17" s="284">
        <f t="shared" si="38"/>
        <v>0</v>
      </c>
    </row>
    <row r="18" spans="1:97" ht="15">
      <c r="A18" s="186" t="s">
        <v>323</v>
      </c>
      <c r="B18" s="168">
        <v>15976.48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15976.48</v>
      </c>
      <c r="AD18" s="156">
        <f t="shared" si="8"/>
        <v>0</v>
      </c>
      <c r="AE18" s="175">
        <f t="shared" si="9"/>
        <v>0</v>
      </c>
      <c r="AF18" s="168">
        <v>24477.79</v>
      </c>
      <c r="AG18" s="158"/>
      <c r="AH18" s="169"/>
      <c r="AI18" s="168">
        <v>2770</v>
      </c>
      <c r="AJ18" s="158"/>
      <c r="AK18" s="169"/>
      <c r="AL18" s="168">
        <v>1275.31</v>
      </c>
      <c r="AM18" s="158"/>
      <c r="AN18" s="169"/>
      <c r="AO18" s="168">
        <v>16.3</v>
      </c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9"/>
        <v>28539.4</v>
      </c>
      <c r="AY18" s="174">
        <f t="shared" si="40"/>
        <v>0</v>
      </c>
      <c r="AZ18" s="174">
        <f t="shared" si="41"/>
        <v>0</v>
      </c>
      <c r="BA18" s="168"/>
      <c r="BB18" s="158"/>
      <c r="BC18" s="169"/>
      <c r="BD18" s="168"/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>
        <v>16928.04</v>
      </c>
      <c r="BQ18" s="158"/>
      <c r="BR18" s="169"/>
      <c r="BS18" s="168"/>
      <c r="BT18" s="158"/>
      <c r="BU18" s="160"/>
      <c r="BV18" s="168"/>
      <c r="BW18" s="158"/>
      <c r="BX18" s="169"/>
      <c r="BY18" s="168"/>
      <c r="BZ18" s="158"/>
      <c r="CA18" s="160"/>
      <c r="CB18" s="168"/>
      <c r="CC18" s="158"/>
      <c r="CD18" s="169"/>
      <c r="CE18" s="168"/>
      <c r="CF18" s="158"/>
      <c r="CG18" s="169"/>
      <c r="CH18" s="168">
        <f t="shared" si="42"/>
        <v>16928.04</v>
      </c>
      <c r="CI18" s="168">
        <f t="shared" si="35"/>
        <v>0</v>
      </c>
      <c r="CJ18" s="316">
        <f t="shared" si="35"/>
        <v>0</v>
      </c>
      <c r="CK18" s="185"/>
      <c r="CL18" s="158"/>
      <c r="CM18" s="160"/>
      <c r="CN18" s="168"/>
      <c r="CO18" s="158"/>
      <c r="CP18" s="169"/>
      <c r="CQ18" s="284">
        <f t="shared" si="36"/>
        <v>61443.920000000006</v>
      </c>
      <c r="CR18" s="284">
        <f t="shared" si="37"/>
        <v>0</v>
      </c>
      <c r="CS18" s="284">
        <f t="shared" si="38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9"/>
        <v>0</v>
      </c>
      <c r="AY19" s="174">
        <f t="shared" si="40"/>
        <v>0</v>
      </c>
      <c r="AZ19" s="174">
        <f t="shared" si="41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2"/>
        <v>0</v>
      </c>
      <c r="CI19" s="168">
        <f t="shared" si="35"/>
        <v>0</v>
      </c>
      <c r="CJ19" s="316">
        <f t="shared" si="35"/>
        <v>0</v>
      </c>
      <c r="CK19" s="185"/>
      <c r="CL19" s="158"/>
      <c r="CM19" s="160"/>
      <c r="CN19" s="168"/>
      <c r="CO19" s="158"/>
      <c r="CP19" s="169"/>
      <c r="CQ19" s="284">
        <f t="shared" si="36"/>
        <v>0</v>
      </c>
      <c r="CR19" s="284">
        <f t="shared" si="37"/>
        <v>0</v>
      </c>
      <c r="CS19" s="284">
        <f t="shared" si="38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9"/>
        <v>0</v>
      </c>
      <c r="AY20" s="174">
        <f t="shared" si="40"/>
        <v>0</v>
      </c>
      <c r="AZ20" s="174">
        <f t="shared" si="41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2"/>
        <v>0</v>
      </c>
      <c r="CI20" s="168">
        <f t="shared" si="35"/>
        <v>0</v>
      </c>
      <c r="CJ20" s="316">
        <f t="shared" si="35"/>
        <v>0</v>
      </c>
      <c r="CK20" s="185"/>
      <c r="CL20" s="158"/>
      <c r="CM20" s="160"/>
      <c r="CN20" s="168"/>
      <c r="CO20" s="158"/>
      <c r="CP20" s="169"/>
      <c r="CQ20" s="284">
        <f t="shared" si="36"/>
        <v>0</v>
      </c>
      <c r="CR20" s="284">
        <f t="shared" si="37"/>
        <v>0</v>
      </c>
      <c r="CS20" s="284">
        <f t="shared" si="38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9"/>
        <v>0</v>
      </c>
      <c r="AY21" s="174">
        <f t="shared" si="40"/>
        <v>0</v>
      </c>
      <c r="AZ21" s="174">
        <f t="shared" si="41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2"/>
        <v>0</v>
      </c>
      <c r="CI21" s="168">
        <f t="shared" si="35"/>
        <v>0</v>
      </c>
      <c r="CJ21" s="316">
        <f t="shared" si="35"/>
        <v>0</v>
      </c>
      <c r="CK21" s="185"/>
      <c r="CL21" s="158"/>
      <c r="CM21" s="160"/>
      <c r="CN21" s="168"/>
      <c r="CO21" s="158"/>
      <c r="CP21" s="169"/>
      <c r="CQ21" s="284">
        <f t="shared" si="36"/>
        <v>0</v>
      </c>
      <c r="CR21" s="284">
        <f t="shared" si="37"/>
        <v>0</v>
      </c>
      <c r="CS21" s="284">
        <f t="shared" si="38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9"/>
        <v>0</v>
      </c>
      <c r="AY22" s="174">
        <f t="shared" si="40"/>
        <v>0</v>
      </c>
      <c r="AZ22" s="174">
        <f t="shared" si="41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2"/>
        <v>0</v>
      </c>
      <c r="CI22" s="168">
        <f t="shared" si="35"/>
        <v>0</v>
      </c>
      <c r="CJ22" s="316">
        <f t="shared" si="35"/>
        <v>0</v>
      </c>
      <c r="CK22" s="185"/>
      <c r="CL22" s="158"/>
      <c r="CM22" s="160"/>
      <c r="CN22" s="168"/>
      <c r="CO22" s="158"/>
      <c r="CP22" s="169"/>
      <c r="CQ22" s="284">
        <f t="shared" si="36"/>
        <v>0</v>
      </c>
      <c r="CR22" s="284">
        <f t="shared" si="37"/>
        <v>0</v>
      </c>
      <c r="CS22" s="284">
        <f t="shared" si="38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9"/>
        <v>0</v>
      </c>
      <c r="AY23" s="174">
        <f t="shared" si="40"/>
        <v>0</v>
      </c>
      <c r="AZ23" s="174">
        <f t="shared" si="41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2"/>
        <v>0</v>
      </c>
      <c r="CI23" s="168">
        <f t="shared" si="35"/>
        <v>0</v>
      </c>
      <c r="CJ23" s="316">
        <f t="shared" si="35"/>
        <v>0</v>
      </c>
      <c r="CK23" s="185"/>
      <c r="CL23" s="158"/>
      <c r="CM23" s="160"/>
      <c r="CN23" s="168"/>
      <c r="CO23" s="158"/>
      <c r="CP23" s="169"/>
      <c r="CQ23" s="284">
        <f t="shared" si="36"/>
        <v>0</v>
      </c>
      <c r="CR23" s="284">
        <f t="shared" si="37"/>
        <v>0</v>
      </c>
      <c r="CS23" s="284">
        <f t="shared" si="38"/>
        <v>0</v>
      </c>
    </row>
    <row r="24" spans="1:97" ht="15">
      <c r="A24" s="197" t="s">
        <v>324</v>
      </c>
      <c r="B24" s="198">
        <v>1200</v>
      </c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660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1860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9"/>
        <v>0</v>
      </c>
      <c r="AY24" s="174">
        <f t="shared" si="40"/>
        <v>0</v>
      </c>
      <c r="AZ24" s="174">
        <f t="shared" si="41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2"/>
        <v>0</v>
      </c>
      <c r="CI24" s="168">
        <f t="shared" si="35"/>
        <v>0</v>
      </c>
      <c r="CJ24" s="316">
        <f t="shared" si="35"/>
        <v>0</v>
      </c>
      <c r="CK24" s="201"/>
      <c r="CL24" s="199"/>
      <c r="CM24" s="202"/>
      <c r="CN24" s="198"/>
      <c r="CO24" s="199"/>
      <c r="CP24" s="200"/>
      <c r="CQ24" s="284">
        <f t="shared" si="36"/>
        <v>1860</v>
      </c>
      <c r="CR24" s="283">
        <f t="shared" si="37"/>
        <v>0</v>
      </c>
      <c r="CS24" s="283">
        <f t="shared" si="38"/>
        <v>0</v>
      </c>
    </row>
    <row r="25" spans="1:97" ht="15">
      <c r="A25" s="186" t="s">
        <v>326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9"/>
        <v>0</v>
      </c>
      <c r="AY25" s="174">
        <f t="shared" si="40"/>
        <v>0</v>
      </c>
      <c r="AZ25" s="174">
        <f t="shared" si="41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327</v>
      </c>
      <c r="B26" s="187">
        <f>B27+B28+B29+B30+B32</f>
        <v>0</v>
      </c>
      <c r="C26" s="187">
        <f aca="true" t="shared" si="43" ref="C26:AB26">C27+C28+C29+C30+C32</f>
        <v>0</v>
      </c>
      <c r="D26" s="187">
        <f t="shared" si="43"/>
        <v>0</v>
      </c>
      <c r="E26" s="187">
        <f t="shared" si="43"/>
        <v>0</v>
      </c>
      <c r="F26" s="187">
        <f t="shared" si="43"/>
        <v>0</v>
      </c>
      <c r="G26" s="187">
        <f t="shared" si="43"/>
        <v>0</v>
      </c>
      <c r="H26" s="187">
        <f t="shared" si="43"/>
        <v>0</v>
      </c>
      <c r="I26" s="187">
        <f t="shared" si="43"/>
        <v>0</v>
      </c>
      <c r="J26" s="187">
        <f t="shared" si="43"/>
        <v>0</v>
      </c>
      <c r="K26" s="187">
        <f t="shared" si="43"/>
        <v>13325.18</v>
      </c>
      <c r="L26" s="187">
        <f t="shared" si="43"/>
        <v>0</v>
      </c>
      <c r="M26" s="187">
        <f t="shared" si="43"/>
        <v>0</v>
      </c>
      <c r="N26" s="187">
        <f t="shared" si="43"/>
        <v>0</v>
      </c>
      <c r="O26" s="187">
        <f t="shared" si="43"/>
        <v>0</v>
      </c>
      <c r="P26" s="187">
        <f t="shared" si="43"/>
        <v>0</v>
      </c>
      <c r="Q26" s="187">
        <f t="shared" si="43"/>
        <v>0</v>
      </c>
      <c r="R26" s="187">
        <f t="shared" si="43"/>
        <v>0</v>
      </c>
      <c r="S26" s="187">
        <f t="shared" si="43"/>
        <v>0</v>
      </c>
      <c r="T26" s="187">
        <f t="shared" si="43"/>
        <v>0</v>
      </c>
      <c r="U26" s="187">
        <f t="shared" si="43"/>
        <v>0</v>
      </c>
      <c r="V26" s="187">
        <f t="shared" si="43"/>
        <v>0</v>
      </c>
      <c r="W26" s="187">
        <f t="shared" si="43"/>
        <v>0</v>
      </c>
      <c r="X26" s="187">
        <f t="shared" si="43"/>
        <v>0</v>
      </c>
      <c r="Y26" s="187">
        <f t="shared" si="43"/>
        <v>0</v>
      </c>
      <c r="Z26" s="187">
        <f t="shared" si="43"/>
        <v>0</v>
      </c>
      <c r="AA26" s="187">
        <f t="shared" si="43"/>
        <v>0</v>
      </c>
      <c r="AB26" s="187">
        <f t="shared" si="43"/>
        <v>0</v>
      </c>
      <c r="AC26" s="192">
        <f t="shared" si="7"/>
        <v>13325.18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4" ref="AI26:AN26">SUM(AI27:AI32)</f>
        <v>0</v>
      </c>
      <c r="AJ26" s="188">
        <f t="shared" si="44"/>
        <v>0</v>
      </c>
      <c r="AK26" s="189">
        <f t="shared" si="44"/>
        <v>0</v>
      </c>
      <c r="AL26" s="187">
        <f t="shared" si="44"/>
        <v>0</v>
      </c>
      <c r="AM26" s="188">
        <f t="shared" si="44"/>
        <v>0</v>
      </c>
      <c r="AN26" s="189">
        <f t="shared" si="44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5" ref="AX26:AZ32">AF26+AI26+AL26+AO26+AU26+AR26</f>
        <v>0</v>
      </c>
      <c r="AY26" s="192">
        <f t="shared" si="45"/>
        <v>0</v>
      </c>
      <c r="AZ26" s="192">
        <f t="shared" si="45"/>
        <v>0</v>
      </c>
      <c r="BA26" s="187">
        <f>BA27+BA28+BA29+BA30+BA32</f>
        <v>0</v>
      </c>
      <c r="BB26" s="187">
        <f aca="true" t="shared" si="46" ref="BB26:CS26">BB27+BB28+BB29+BB30+BB32</f>
        <v>0</v>
      </c>
      <c r="BC26" s="187">
        <f t="shared" si="46"/>
        <v>0</v>
      </c>
      <c r="BD26" s="187">
        <f t="shared" si="46"/>
        <v>0</v>
      </c>
      <c r="BE26" s="187">
        <f t="shared" si="46"/>
        <v>0</v>
      </c>
      <c r="BF26" s="187">
        <f t="shared" si="46"/>
        <v>0</v>
      </c>
      <c r="BG26" s="187">
        <f t="shared" si="46"/>
        <v>0</v>
      </c>
      <c r="BH26" s="187">
        <f t="shared" si="46"/>
        <v>0</v>
      </c>
      <c r="BI26" s="187">
        <f t="shared" si="46"/>
        <v>0</v>
      </c>
      <c r="BJ26" s="187">
        <f t="shared" si="46"/>
        <v>0</v>
      </c>
      <c r="BK26" s="187">
        <f t="shared" si="46"/>
        <v>0</v>
      </c>
      <c r="BL26" s="187">
        <f t="shared" si="46"/>
        <v>0</v>
      </c>
      <c r="BM26" s="187">
        <f t="shared" si="46"/>
        <v>0</v>
      </c>
      <c r="BN26" s="187">
        <f t="shared" si="46"/>
        <v>0</v>
      </c>
      <c r="BO26" s="307">
        <f t="shared" si="46"/>
        <v>0</v>
      </c>
      <c r="BP26" s="307">
        <f t="shared" si="46"/>
        <v>0</v>
      </c>
      <c r="BQ26" s="307">
        <f t="shared" si="46"/>
        <v>0</v>
      </c>
      <c r="BR26" s="300">
        <f t="shared" si="46"/>
        <v>0</v>
      </c>
      <c r="BS26" s="307">
        <f t="shared" si="46"/>
        <v>0</v>
      </c>
      <c r="BT26" s="307">
        <f t="shared" si="46"/>
        <v>0</v>
      </c>
      <c r="BU26" s="307">
        <f t="shared" si="46"/>
        <v>0</v>
      </c>
      <c r="BV26" s="307">
        <f t="shared" si="46"/>
        <v>0</v>
      </c>
      <c r="BW26" s="307">
        <f t="shared" si="46"/>
        <v>0</v>
      </c>
      <c r="BX26" s="300">
        <f t="shared" si="46"/>
        <v>0</v>
      </c>
      <c r="BY26" s="307">
        <f t="shared" si="46"/>
        <v>0</v>
      </c>
      <c r="BZ26" s="307">
        <f t="shared" si="46"/>
        <v>0</v>
      </c>
      <c r="CA26" s="307">
        <f t="shared" si="46"/>
        <v>0</v>
      </c>
      <c r="CB26" s="307">
        <f t="shared" si="46"/>
        <v>0</v>
      </c>
      <c r="CC26" s="307">
        <f t="shared" si="46"/>
        <v>0</v>
      </c>
      <c r="CD26" s="300">
        <f t="shared" si="46"/>
        <v>0</v>
      </c>
      <c r="CE26" s="307">
        <f aca="true" t="shared" si="47" ref="CE26:CJ26">CE27+CE28+CE29+CE30+CE32+CE33</f>
        <v>0</v>
      </c>
      <c r="CF26" s="307">
        <f t="shared" si="47"/>
        <v>0</v>
      </c>
      <c r="CG26" s="307">
        <f t="shared" si="47"/>
        <v>0</v>
      </c>
      <c r="CH26" s="307">
        <f t="shared" si="47"/>
        <v>0</v>
      </c>
      <c r="CI26" s="307">
        <f t="shared" si="47"/>
        <v>0</v>
      </c>
      <c r="CJ26" s="307">
        <f t="shared" si="47"/>
        <v>0</v>
      </c>
      <c r="CK26" s="190">
        <f t="shared" si="46"/>
        <v>0</v>
      </c>
      <c r="CL26" s="187">
        <f t="shared" si="46"/>
        <v>0</v>
      </c>
      <c r="CM26" s="187">
        <f t="shared" si="46"/>
        <v>0</v>
      </c>
      <c r="CN26" s="187">
        <f t="shared" si="46"/>
        <v>0</v>
      </c>
      <c r="CO26" s="187">
        <f t="shared" si="46"/>
        <v>0</v>
      </c>
      <c r="CP26" s="187">
        <f t="shared" si="46"/>
        <v>0</v>
      </c>
      <c r="CQ26" s="187">
        <f t="shared" si="46"/>
        <v>13325.18</v>
      </c>
      <c r="CR26" s="187">
        <f t="shared" si="46"/>
        <v>0</v>
      </c>
      <c r="CS26" s="187">
        <f t="shared" si="46"/>
        <v>0</v>
      </c>
    </row>
    <row r="27" spans="1:97" ht="15">
      <c r="A27" s="186" t="s">
        <v>328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5"/>
        <v>0</v>
      </c>
      <c r="AY27" s="174">
        <f t="shared" si="45"/>
        <v>0</v>
      </c>
      <c r="AZ27" s="174">
        <f t="shared" si="45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8" ref="CQ27:CQ34">AC27+AX27+BA27+BD27+BG27+BJ27+BM27+CK27+CN27+CH27</f>
        <v>0</v>
      </c>
      <c r="CR27" s="284">
        <f aca="true" t="shared" si="49" ref="CR27:CR32">AD27+AY27+BB27+BE27+BH27+BK27+BN27+CL27+CO27</f>
        <v>0</v>
      </c>
      <c r="CS27" s="284">
        <f aca="true" t="shared" si="50" ref="CS27:CS32">AE27+AZ27+BC27+BF27+BI27+BL27+BO27+CM27</f>
        <v>0</v>
      </c>
    </row>
    <row r="28" spans="1:97" ht="15">
      <c r="A28" s="186" t="s">
        <v>329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5"/>
        <v>0</v>
      </c>
      <c r="AY28" s="174">
        <f t="shared" si="45"/>
        <v>0</v>
      </c>
      <c r="AZ28" s="174">
        <f t="shared" si="45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1" ref="CH28:CH34">BP28+BS28+BV28+BY28+CB28+CE28</f>
        <v>0</v>
      </c>
      <c r="CI28" s="168">
        <f aca="true" t="shared" si="52" ref="CI28:CI34">BQ28+BT28+BW28+BZ28+CC28+CF28</f>
        <v>0</v>
      </c>
      <c r="CJ28" s="316">
        <f aca="true" t="shared" si="53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8"/>
        <v>0</v>
      </c>
      <c r="CR28" s="284">
        <f t="shared" si="49"/>
        <v>0</v>
      </c>
      <c r="CS28" s="284">
        <f t="shared" si="50"/>
        <v>0</v>
      </c>
    </row>
    <row r="29" spans="1:97" ht="15">
      <c r="A29" s="186" t="s">
        <v>330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>
        <v>13325.18</v>
      </c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13325.18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5"/>
        <v>0</v>
      </c>
      <c r="AY29" s="174">
        <f t="shared" si="45"/>
        <v>0</v>
      </c>
      <c r="AZ29" s="174">
        <f t="shared" si="45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1"/>
        <v>0</v>
      </c>
      <c r="CI29" s="168">
        <f t="shared" si="52"/>
        <v>0</v>
      </c>
      <c r="CJ29" s="316">
        <f t="shared" si="53"/>
        <v>0</v>
      </c>
      <c r="CK29" s="185"/>
      <c r="CL29" s="158"/>
      <c r="CM29" s="160"/>
      <c r="CN29" s="168"/>
      <c r="CO29" s="158"/>
      <c r="CP29" s="169"/>
      <c r="CQ29" s="284">
        <f t="shared" si="48"/>
        <v>13325.18</v>
      </c>
      <c r="CR29" s="284">
        <f t="shared" si="49"/>
        <v>0</v>
      </c>
      <c r="CS29" s="284">
        <f t="shared" si="50"/>
        <v>0</v>
      </c>
    </row>
    <row r="30" spans="1:97" ht="15">
      <c r="A30" s="186" t="s">
        <v>331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5"/>
        <v>0</v>
      </c>
      <c r="AY30" s="174">
        <f t="shared" si="45"/>
        <v>0</v>
      </c>
      <c r="AZ30" s="174">
        <f t="shared" si="45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1"/>
        <v>0</v>
      </c>
      <c r="CI30" s="168">
        <f t="shared" si="52"/>
        <v>0</v>
      </c>
      <c r="CJ30" s="316">
        <f t="shared" si="53"/>
        <v>0</v>
      </c>
      <c r="CK30" s="185"/>
      <c r="CL30" s="158"/>
      <c r="CM30" s="160"/>
      <c r="CN30" s="168"/>
      <c r="CO30" s="158"/>
      <c r="CP30" s="169"/>
      <c r="CQ30" s="284">
        <f t="shared" si="48"/>
        <v>0</v>
      </c>
      <c r="CR30" s="284">
        <f t="shared" si="49"/>
        <v>0</v>
      </c>
      <c r="CS30" s="284">
        <f t="shared" si="50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5"/>
        <v>0</v>
      </c>
      <c r="AY31" s="174">
        <f t="shared" si="45"/>
        <v>0</v>
      </c>
      <c r="AZ31" s="174">
        <f t="shared" si="45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1"/>
        <v>0</v>
      </c>
      <c r="CI31" s="168">
        <f t="shared" si="52"/>
        <v>0</v>
      </c>
      <c r="CJ31" s="316">
        <f t="shared" si="53"/>
        <v>0</v>
      </c>
      <c r="CK31" s="185"/>
      <c r="CL31" s="158"/>
      <c r="CM31" s="160"/>
      <c r="CN31" s="168"/>
      <c r="CO31" s="158"/>
      <c r="CP31" s="169"/>
      <c r="CQ31" s="284">
        <f t="shared" si="48"/>
        <v>0</v>
      </c>
      <c r="CR31" s="284">
        <f t="shared" si="49"/>
        <v>0</v>
      </c>
      <c r="CS31" s="284">
        <f t="shared" si="50"/>
        <v>0</v>
      </c>
    </row>
    <row r="32" spans="1:97" ht="15">
      <c r="A32" s="186" t="s">
        <v>332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5"/>
        <v>0</v>
      </c>
      <c r="AY32" s="174">
        <f t="shared" si="45"/>
        <v>0</v>
      </c>
      <c r="AZ32" s="174">
        <f t="shared" si="45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1"/>
        <v>0</v>
      </c>
      <c r="CI32" s="168">
        <f t="shared" si="52"/>
        <v>0</v>
      </c>
      <c r="CJ32" s="316">
        <f t="shared" si="53"/>
        <v>0</v>
      </c>
      <c r="CK32" s="185"/>
      <c r="CL32" s="158"/>
      <c r="CM32" s="160"/>
      <c r="CN32" s="168"/>
      <c r="CO32" s="158"/>
      <c r="CP32" s="169"/>
      <c r="CQ32" s="284">
        <f t="shared" si="48"/>
        <v>0</v>
      </c>
      <c r="CR32" s="284">
        <f t="shared" si="49"/>
        <v>0</v>
      </c>
      <c r="CS32" s="284">
        <f t="shared" si="50"/>
        <v>0</v>
      </c>
    </row>
    <row r="33" spans="1:97" ht="15">
      <c r="A33" s="186" t="s">
        <v>395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8"/>
        <v>0</v>
      </c>
      <c r="CR33" s="284"/>
      <c r="CS33" s="284"/>
    </row>
    <row r="34" spans="1:97" ht="15">
      <c r="A34" s="197" t="s">
        <v>337</v>
      </c>
      <c r="B34" s="198">
        <v>2800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2800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>
        <v>2540</v>
      </c>
      <c r="AJ34" s="199"/>
      <c r="AK34" s="200"/>
      <c r="AL34" s="198">
        <v>250</v>
      </c>
      <c r="AM34" s="199"/>
      <c r="AN34" s="200"/>
      <c r="AO34" s="198">
        <v>250</v>
      </c>
      <c r="AP34" s="199"/>
      <c r="AQ34" s="202"/>
      <c r="AR34" s="199">
        <v>92</v>
      </c>
      <c r="AS34" s="199"/>
      <c r="AT34" s="199"/>
      <c r="AU34" s="201"/>
      <c r="AV34" s="199"/>
      <c r="AW34" s="200"/>
      <c r="AX34" s="192">
        <f>AF34+AI34+AL34+AO34+AU34+AR34</f>
        <v>3132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1"/>
        <v>0</v>
      </c>
      <c r="CI34" s="168">
        <f t="shared" si="52"/>
        <v>0</v>
      </c>
      <c r="CJ34" s="316">
        <f t="shared" si="53"/>
        <v>0</v>
      </c>
      <c r="CK34" s="201"/>
      <c r="CL34" s="199"/>
      <c r="CM34" s="202"/>
      <c r="CN34" s="198"/>
      <c r="CO34" s="199"/>
      <c r="CP34" s="200"/>
      <c r="CQ34" s="283">
        <f t="shared" si="48"/>
        <v>5932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339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343</v>
      </c>
      <c r="B36" s="187"/>
      <c r="C36" s="188"/>
      <c r="D36" s="189">
        <f aca="true" t="shared" si="54" ref="D36:M36">D37+D38+D39+D43</f>
        <v>0</v>
      </c>
      <c r="E36" s="187">
        <f t="shared" si="54"/>
        <v>0</v>
      </c>
      <c r="F36" s="188">
        <f t="shared" si="54"/>
        <v>0</v>
      </c>
      <c r="G36" s="189">
        <f t="shared" si="54"/>
        <v>0</v>
      </c>
      <c r="H36" s="187">
        <f t="shared" si="54"/>
        <v>0</v>
      </c>
      <c r="I36" s="188">
        <f t="shared" si="54"/>
        <v>0</v>
      </c>
      <c r="J36" s="189">
        <f t="shared" si="54"/>
        <v>0</v>
      </c>
      <c r="K36" s="187">
        <f t="shared" si="54"/>
        <v>0</v>
      </c>
      <c r="L36" s="188">
        <f t="shared" si="54"/>
        <v>0</v>
      </c>
      <c r="M36" s="189">
        <f t="shared" si="54"/>
        <v>0</v>
      </c>
      <c r="N36" s="187">
        <f>N37+N38</f>
        <v>0</v>
      </c>
      <c r="O36" s="187">
        <f aca="true" t="shared" si="55" ref="O36:AB36">O37+O38</f>
        <v>0</v>
      </c>
      <c r="P36" s="187">
        <f t="shared" si="55"/>
        <v>0</v>
      </c>
      <c r="Q36" s="187">
        <f t="shared" si="55"/>
        <v>0</v>
      </c>
      <c r="R36" s="187">
        <f t="shared" si="55"/>
        <v>0</v>
      </c>
      <c r="S36" s="187">
        <f t="shared" si="55"/>
        <v>0</v>
      </c>
      <c r="T36" s="187">
        <f t="shared" si="55"/>
        <v>0</v>
      </c>
      <c r="U36" s="187">
        <f t="shared" si="55"/>
        <v>0</v>
      </c>
      <c r="V36" s="187">
        <f t="shared" si="55"/>
        <v>0</v>
      </c>
      <c r="W36" s="187">
        <f t="shared" si="55"/>
        <v>0</v>
      </c>
      <c r="X36" s="187">
        <f t="shared" si="55"/>
        <v>0</v>
      </c>
      <c r="Y36" s="187">
        <f t="shared" si="55"/>
        <v>0</v>
      </c>
      <c r="Z36" s="187">
        <f t="shared" si="55"/>
        <v>0</v>
      </c>
      <c r="AA36" s="187">
        <f t="shared" si="55"/>
        <v>0</v>
      </c>
      <c r="AB36" s="187">
        <f t="shared" si="55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>AF37+AF38+AF39+AF43</f>
        <v>0</v>
      </c>
      <c r="AG36" s="188">
        <f>AG37+AG38+AG39+AG43</f>
        <v>0</v>
      </c>
      <c r="AH36" s="189">
        <f>AH37+AH38+AH39+AH43</f>
        <v>0</v>
      </c>
      <c r="AI36" s="187">
        <v>0</v>
      </c>
      <c r="AJ36" s="188">
        <f>AJ37+AJ38+AJ39+AJ43</f>
        <v>0</v>
      </c>
      <c r="AK36" s="189">
        <f>AK37+AK38+AK39+AK43</f>
        <v>0</v>
      </c>
      <c r="AL36" s="187">
        <f>AL37+AL38+AL39+AL43</f>
        <v>0</v>
      </c>
      <c r="AM36" s="188">
        <f>AM37+AM38+AM39+AM43</f>
        <v>0</v>
      </c>
      <c r="AN36" s="189">
        <f>AN37+AN38+AN39+AN43</f>
        <v>0</v>
      </c>
      <c r="AO36" s="187">
        <v>0</v>
      </c>
      <c r="AP36" s="188">
        <f>AP37+AP38+AP39+AP43</f>
        <v>0</v>
      </c>
      <c r="AQ36" s="191">
        <f>AQ37+AQ38+AQ39+AQ43</f>
        <v>0</v>
      </c>
      <c r="AR36" s="188">
        <v>0</v>
      </c>
      <c r="AS36" s="188">
        <v>0</v>
      </c>
      <c r="AT36" s="188">
        <v>0</v>
      </c>
      <c r="AU36" s="190">
        <f>AU37+AU38+AU39+AU43</f>
        <v>0</v>
      </c>
      <c r="AV36" s="188">
        <f>AV37+AV38+AV39+AV43</f>
        <v>0</v>
      </c>
      <c r="AW36" s="189">
        <f>AW37+AW38+AW39+AW43</f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6" ref="BB36:CS36">BB37+BB38</f>
        <v>0</v>
      </c>
      <c r="BC36" s="187">
        <f t="shared" si="56"/>
        <v>0</v>
      </c>
      <c r="BD36" s="187">
        <f t="shared" si="56"/>
        <v>0</v>
      </c>
      <c r="BE36" s="187">
        <f t="shared" si="56"/>
        <v>0</v>
      </c>
      <c r="BF36" s="187">
        <f t="shared" si="56"/>
        <v>0</v>
      </c>
      <c r="BG36" s="187">
        <f t="shared" si="56"/>
        <v>0</v>
      </c>
      <c r="BH36" s="187">
        <f t="shared" si="56"/>
        <v>0</v>
      </c>
      <c r="BI36" s="187">
        <f t="shared" si="56"/>
        <v>0</v>
      </c>
      <c r="BJ36" s="187">
        <f t="shared" si="56"/>
        <v>0</v>
      </c>
      <c r="BK36" s="187">
        <f t="shared" si="56"/>
        <v>0</v>
      </c>
      <c r="BL36" s="187">
        <f t="shared" si="56"/>
        <v>0</v>
      </c>
      <c r="BM36" s="187">
        <f t="shared" si="56"/>
        <v>0</v>
      </c>
      <c r="BN36" s="187">
        <f t="shared" si="56"/>
        <v>0</v>
      </c>
      <c r="BO36" s="307">
        <f t="shared" si="56"/>
        <v>0</v>
      </c>
      <c r="BP36" s="307">
        <f t="shared" si="56"/>
        <v>0</v>
      </c>
      <c r="BQ36" s="307">
        <f t="shared" si="56"/>
        <v>0</v>
      </c>
      <c r="BR36" s="300">
        <f t="shared" si="56"/>
        <v>0</v>
      </c>
      <c r="BS36" s="307">
        <f t="shared" si="56"/>
        <v>0</v>
      </c>
      <c r="BT36" s="307">
        <f t="shared" si="56"/>
        <v>0</v>
      </c>
      <c r="BU36" s="307">
        <f t="shared" si="56"/>
        <v>0</v>
      </c>
      <c r="BV36" s="307">
        <f t="shared" si="56"/>
        <v>0</v>
      </c>
      <c r="BW36" s="307">
        <f t="shared" si="56"/>
        <v>0</v>
      </c>
      <c r="BX36" s="300">
        <f t="shared" si="56"/>
        <v>0</v>
      </c>
      <c r="BY36" s="307">
        <f t="shared" si="56"/>
        <v>0</v>
      </c>
      <c r="BZ36" s="307">
        <f t="shared" si="56"/>
        <v>0</v>
      </c>
      <c r="CA36" s="307">
        <f t="shared" si="56"/>
        <v>0</v>
      </c>
      <c r="CB36" s="307">
        <f t="shared" si="56"/>
        <v>0</v>
      </c>
      <c r="CC36" s="307">
        <f t="shared" si="56"/>
        <v>0</v>
      </c>
      <c r="CD36" s="300">
        <f t="shared" si="56"/>
        <v>0</v>
      </c>
      <c r="CE36" s="307">
        <f t="shared" si="56"/>
        <v>0</v>
      </c>
      <c r="CF36" s="307">
        <f t="shared" si="56"/>
        <v>0</v>
      </c>
      <c r="CG36" s="300">
        <f t="shared" si="56"/>
        <v>0</v>
      </c>
      <c r="CH36" s="307">
        <f t="shared" si="56"/>
        <v>0</v>
      </c>
      <c r="CI36" s="307">
        <f t="shared" si="56"/>
        <v>0</v>
      </c>
      <c r="CJ36" s="300">
        <f t="shared" si="56"/>
        <v>0</v>
      </c>
      <c r="CK36" s="190">
        <f t="shared" si="56"/>
        <v>0</v>
      </c>
      <c r="CL36" s="187">
        <f t="shared" si="56"/>
        <v>0</v>
      </c>
      <c r="CM36" s="187">
        <f t="shared" si="56"/>
        <v>0</v>
      </c>
      <c r="CN36" s="187">
        <f t="shared" si="56"/>
        <v>0</v>
      </c>
      <c r="CO36" s="187">
        <f t="shared" si="56"/>
        <v>0</v>
      </c>
      <c r="CP36" s="187">
        <f t="shared" si="56"/>
        <v>0</v>
      </c>
      <c r="CQ36" s="187">
        <f t="shared" si="56"/>
        <v>0</v>
      </c>
      <c r="CR36" s="187">
        <f t="shared" si="56"/>
        <v>0</v>
      </c>
      <c r="CS36" s="187">
        <f t="shared" si="56"/>
        <v>0</v>
      </c>
    </row>
    <row r="37" spans="1:97" ht="15">
      <c r="A37" s="186" t="s">
        <v>344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7" ref="AX37:AX45">AF37+AI37+AL37+AO37+AU37</f>
        <v>0</v>
      </c>
      <c r="AY37" s="156">
        <f aca="true" t="shared" si="58" ref="AY37:AY45">AG37+AJ37+AM37+AP37+AV37</f>
        <v>0</v>
      </c>
      <c r="AZ37" s="175">
        <f aca="true" t="shared" si="59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0" ref="CH37:CJ38">BP37+BS37+BV37+BY37+CB37+CE37</f>
        <v>0</v>
      </c>
      <c r="CI37" s="168">
        <f t="shared" si="60"/>
        <v>0</v>
      </c>
      <c r="CJ37" s="316">
        <f t="shared" si="60"/>
        <v>0</v>
      </c>
      <c r="CK37" s="185"/>
      <c r="CL37" s="158"/>
      <c r="CM37" s="160"/>
      <c r="CN37" s="168"/>
      <c r="CO37" s="158"/>
      <c r="CP37" s="169"/>
      <c r="CQ37" s="284">
        <f aca="true" t="shared" si="61" ref="CQ37:CS38">AC37+AX37+BA37+BD37+BG37+BJ37+BM37</f>
        <v>0</v>
      </c>
      <c r="CR37" s="157">
        <f t="shared" si="61"/>
        <v>0</v>
      </c>
      <c r="CS37" s="161">
        <f t="shared" si="61"/>
        <v>0</v>
      </c>
    </row>
    <row r="38" spans="1:97" ht="15">
      <c r="A38" s="186" t="s">
        <v>345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7"/>
        <v>0</v>
      </c>
      <c r="AY38" s="156">
        <f t="shared" si="58"/>
        <v>0</v>
      </c>
      <c r="AZ38" s="175">
        <f t="shared" si="59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0"/>
        <v>0</v>
      </c>
      <c r="CI38" s="168">
        <f t="shared" si="60"/>
        <v>0</v>
      </c>
      <c r="CJ38" s="316">
        <f t="shared" si="60"/>
        <v>0</v>
      </c>
      <c r="CK38" s="185"/>
      <c r="CL38" s="158"/>
      <c r="CM38" s="160"/>
      <c r="CN38" s="168"/>
      <c r="CO38" s="158"/>
      <c r="CP38" s="169"/>
      <c r="CQ38" s="284">
        <f t="shared" si="61"/>
        <v>0</v>
      </c>
      <c r="CR38" s="157">
        <f t="shared" si="61"/>
        <v>0</v>
      </c>
      <c r="CS38" s="161">
        <f t="shared" si="61"/>
        <v>0</v>
      </c>
    </row>
    <row r="39" spans="1:97" ht="14.25">
      <c r="A39" s="197" t="s">
        <v>349</v>
      </c>
      <c r="B39" s="187">
        <f>SUM(B40:B42)</f>
        <v>0</v>
      </c>
      <c r="C39" s="188">
        <f aca="true" t="shared" si="62" ref="C39:P39">SUM(C40:C42)</f>
        <v>0</v>
      </c>
      <c r="D39" s="189">
        <f t="shared" si="62"/>
        <v>0</v>
      </c>
      <c r="E39" s="187">
        <f t="shared" si="62"/>
        <v>0</v>
      </c>
      <c r="F39" s="188">
        <f t="shared" si="62"/>
        <v>0</v>
      </c>
      <c r="G39" s="189">
        <f t="shared" si="62"/>
        <v>0</v>
      </c>
      <c r="H39" s="187">
        <f t="shared" si="62"/>
        <v>0</v>
      </c>
      <c r="I39" s="188">
        <f t="shared" si="62"/>
        <v>0</v>
      </c>
      <c r="J39" s="189">
        <f t="shared" si="62"/>
        <v>0</v>
      </c>
      <c r="K39" s="187">
        <f t="shared" si="62"/>
        <v>0</v>
      </c>
      <c r="L39" s="188">
        <f t="shared" si="62"/>
        <v>0</v>
      </c>
      <c r="M39" s="189">
        <f t="shared" si="62"/>
        <v>0</v>
      </c>
      <c r="N39" s="187">
        <f t="shared" si="62"/>
        <v>0</v>
      </c>
      <c r="O39" s="188">
        <f t="shared" si="62"/>
        <v>0</v>
      </c>
      <c r="P39" s="189">
        <f t="shared" si="62"/>
        <v>0</v>
      </c>
      <c r="Q39" s="190">
        <f aca="true" t="shared" si="63" ref="Q39:V39">SUM(Q40:Q42)</f>
        <v>0</v>
      </c>
      <c r="R39" s="188">
        <f t="shared" si="63"/>
        <v>0</v>
      </c>
      <c r="S39" s="191">
        <f t="shared" si="63"/>
        <v>0</v>
      </c>
      <c r="T39" s="187">
        <f t="shared" si="63"/>
        <v>0</v>
      </c>
      <c r="U39" s="188">
        <f t="shared" si="63"/>
        <v>0</v>
      </c>
      <c r="V39" s="189">
        <f t="shared" si="63"/>
        <v>0</v>
      </c>
      <c r="W39" s="187">
        <f aca="true" t="shared" si="64" ref="W39:AB39">SUM(W40:W42)</f>
        <v>0</v>
      </c>
      <c r="X39" s="188">
        <f t="shared" si="64"/>
        <v>0</v>
      </c>
      <c r="Y39" s="189">
        <f t="shared" si="64"/>
        <v>0</v>
      </c>
      <c r="Z39" s="187">
        <f t="shared" si="64"/>
        <v>0</v>
      </c>
      <c r="AA39" s="188">
        <f t="shared" si="64"/>
        <v>0</v>
      </c>
      <c r="AB39" s="189">
        <f t="shared" si="64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5" ref="AF39:AW39">SUM(AF40:AF42)</f>
        <v>0</v>
      </c>
      <c r="AG39" s="188">
        <f t="shared" si="65"/>
        <v>0</v>
      </c>
      <c r="AH39" s="189">
        <f t="shared" si="65"/>
        <v>0</v>
      </c>
      <c r="AI39" s="187">
        <f aca="true" t="shared" si="66" ref="AI39:AN39">SUM(AI40:AI42)</f>
        <v>0</v>
      </c>
      <c r="AJ39" s="188">
        <f t="shared" si="66"/>
        <v>0</v>
      </c>
      <c r="AK39" s="189">
        <f t="shared" si="66"/>
        <v>0</v>
      </c>
      <c r="AL39" s="187">
        <f t="shared" si="66"/>
        <v>0</v>
      </c>
      <c r="AM39" s="188">
        <f t="shared" si="66"/>
        <v>0</v>
      </c>
      <c r="AN39" s="189">
        <f t="shared" si="66"/>
        <v>0</v>
      </c>
      <c r="AO39" s="187">
        <f t="shared" si="65"/>
        <v>0</v>
      </c>
      <c r="AP39" s="188">
        <f t="shared" si="65"/>
        <v>0</v>
      </c>
      <c r="AQ39" s="191">
        <f t="shared" si="65"/>
        <v>0</v>
      </c>
      <c r="AR39" s="188">
        <v>0</v>
      </c>
      <c r="AS39" s="188">
        <v>0</v>
      </c>
      <c r="AT39" s="188">
        <v>0</v>
      </c>
      <c r="AU39" s="190">
        <f t="shared" si="65"/>
        <v>0</v>
      </c>
      <c r="AV39" s="188">
        <f t="shared" si="65"/>
        <v>0</v>
      </c>
      <c r="AW39" s="189">
        <f t="shared" si="65"/>
        <v>0</v>
      </c>
      <c r="AX39" s="192">
        <f t="shared" si="57"/>
        <v>0</v>
      </c>
      <c r="AY39" s="193">
        <f t="shared" si="58"/>
        <v>0</v>
      </c>
      <c r="AZ39" s="194">
        <f t="shared" si="59"/>
        <v>0</v>
      </c>
      <c r="BA39" s="187">
        <f>BA40+BA41+BA42</f>
        <v>0</v>
      </c>
      <c r="BB39" s="187">
        <f aca="true" t="shared" si="67" ref="BB39:CS39">BB40+BB41+BB42</f>
        <v>0</v>
      </c>
      <c r="BC39" s="187">
        <f t="shared" si="67"/>
        <v>0</v>
      </c>
      <c r="BD39" s="187">
        <f t="shared" si="67"/>
        <v>0</v>
      </c>
      <c r="BE39" s="187">
        <f t="shared" si="67"/>
        <v>0</v>
      </c>
      <c r="BF39" s="187">
        <f t="shared" si="67"/>
        <v>0</v>
      </c>
      <c r="BG39" s="187">
        <f t="shared" si="67"/>
        <v>0</v>
      </c>
      <c r="BH39" s="187">
        <f t="shared" si="67"/>
        <v>0</v>
      </c>
      <c r="BI39" s="187">
        <f t="shared" si="67"/>
        <v>0</v>
      </c>
      <c r="BJ39" s="187">
        <f t="shared" si="67"/>
        <v>0</v>
      </c>
      <c r="BK39" s="187">
        <f t="shared" si="67"/>
        <v>0</v>
      </c>
      <c r="BL39" s="187">
        <f t="shared" si="67"/>
        <v>0</v>
      </c>
      <c r="BM39" s="187">
        <f t="shared" si="67"/>
        <v>0</v>
      </c>
      <c r="BN39" s="187">
        <f t="shared" si="67"/>
        <v>0</v>
      </c>
      <c r="BO39" s="307">
        <f t="shared" si="67"/>
        <v>0</v>
      </c>
      <c r="BP39" s="307">
        <f t="shared" si="67"/>
        <v>0</v>
      </c>
      <c r="BQ39" s="307">
        <f t="shared" si="67"/>
        <v>0</v>
      </c>
      <c r="BR39" s="300">
        <f t="shared" si="67"/>
        <v>0</v>
      </c>
      <c r="BS39" s="307">
        <f t="shared" si="67"/>
        <v>0</v>
      </c>
      <c r="BT39" s="307">
        <f t="shared" si="67"/>
        <v>0</v>
      </c>
      <c r="BU39" s="307">
        <f t="shared" si="67"/>
        <v>0</v>
      </c>
      <c r="BV39" s="307">
        <f t="shared" si="67"/>
        <v>1190</v>
      </c>
      <c r="BW39" s="307">
        <f t="shared" si="67"/>
        <v>0</v>
      </c>
      <c r="BX39" s="300">
        <f t="shared" si="67"/>
        <v>0</v>
      </c>
      <c r="BY39" s="307">
        <f t="shared" si="67"/>
        <v>0</v>
      </c>
      <c r="BZ39" s="307">
        <f t="shared" si="67"/>
        <v>0</v>
      </c>
      <c r="CA39" s="307">
        <f t="shared" si="67"/>
        <v>0</v>
      </c>
      <c r="CB39" s="307">
        <f t="shared" si="67"/>
        <v>0</v>
      </c>
      <c r="CC39" s="307">
        <f t="shared" si="67"/>
        <v>0</v>
      </c>
      <c r="CD39" s="300">
        <f t="shared" si="67"/>
        <v>0</v>
      </c>
      <c r="CE39" s="307">
        <f t="shared" si="67"/>
        <v>0</v>
      </c>
      <c r="CF39" s="307">
        <f t="shared" si="67"/>
        <v>0</v>
      </c>
      <c r="CG39" s="300">
        <f t="shared" si="67"/>
        <v>0</v>
      </c>
      <c r="CH39" s="307">
        <f t="shared" si="67"/>
        <v>1190</v>
      </c>
      <c r="CI39" s="307">
        <f t="shared" si="67"/>
        <v>0</v>
      </c>
      <c r="CJ39" s="300">
        <f t="shared" si="67"/>
        <v>0</v>
      </c>
      <c r="CK39" s="190">
        <f t="shared" si="67"/>
        <v>0</v>
      </c>
      <c r="CL39" s="187">
        <f t="shared" si="67"/>
        <v>0</v>
      </c>
      <c r="CM39" s="187">
        <f t="shared" si="67"/>
        <v>0</v>
      </c>
      <c r="CN39" s="187">
        <f t="shared" si="67"/>
        <v>0</v>
      </c>
      <c r="CO39" s="187">
        <f t="shared" si="67"/>
        <v>0</v>
      </c>
      <c r="CP39" s="187">
        <f t="shared" si="67"/>
        <v>0</v>
      </c>
      <c r="CQ39" s="187">
        <f t="shared" si="67"/>
        <v>1190</v>
      </c>
      <c r="CR39" s="187">
        <f t="shared" si="67"/>
        <v>0</v>
      </c>
      <c r="CS39" s="187">
        <f t="shared" si="67"/>
        <v>0</v>
      </c>
    </row>
    <row r="40" spans="1:97" ht="15">
      <c r="A40" s="186" t="s">
        <v>350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7"/>
        <v>0</v>
      </c>
      <c r="AY40" s="156">
        <f t="shared" si="58"/>
        <v>0</v>
      </c>
      <c r="AZ40" s="175">
        <f t="shared" si="59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8" ref="CH40:CJ43">BP40+BS40+BV40+BY40+CB40+CE40</f>
        <v>0</v>
      </c>
      <c r="CI40" s="168">
        <f t="shared" si="68"/>
        <v>0</v>
      </c>
      <c r="CJ40" s="316">
        <f t="shared" si="68"/>
        <v>0</v>
      </c>
      <c r="CK40" s="185"/>
      <c r="CL40" s="158"/>
      <c r="CM40" s="160"/>
      <c r="CN40" s="168"/>
      <c r="CO40" s="158"/>
      <c r="CP40" s="169"/>
      <c r="CQ40" s="284">
        <f aca="true" t="shared" si="69" ref="CQ40:CS41">AC40+AX40+BA40+BD40+BG40+BJ40+BM40</f>
        <v>0</v>
      </c>
      <c r="CR40" s="157">
        <f t="shared" si="69"/>
        <v>0</v>
      </c>
      <c r="CS40" s="161">
        <f t="shared" si="69"/>
        <v>0</v>
      </c>
    </row>
    <row r="41" spans="1:97" ht="15">
      <c r="A41" s="186" t="s">
        <v>351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8"/>
        <v>0</v>
      </c>
      <c r="AZ41" s="175">
        <f t="shared" si="59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8"/>
        <v>0</v>
      </c>
      <c r="CI41" s="168">
        <f t="shared" si="68"/>
        <v>0</v>
      </c>
      <c r="CJ41" s="316">
        <f t="shared" si="68"/>
        <v>0</v>
      </c>
      <c r="CK41" s="185"/>
      <c r="CL41" s="158"/>
      <c r="CM41" s="160"/>
      <c r="CN41" s="168"/>
      <c r="CO41" s="158"/>
      <c r="CP41" s="169"/>
      <c r="CQ41" s="284">
        <f t="shared" si="69"/>
        <v>0</v>
      </c>
      <c r="CR41" s="157">
        <f t="shared" si="69"/>
        <v>0</v>
      </c>
      <c r="CS41" s="161">
        <f t="shared" si="69"/>
        <v>0</v>
      </c>
    </row>
    <row r="42" spans="1:97" ht="15">
      <c r="A42" s="186" t="s">
        <v>353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8"/>
        <v>0</v>
      </c>
      <c r="AZ42" s="175">
        <f t="shared" si="59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>
        <v>1190</v>
      </c>
      <c r="BW42" s="158"/>
      <c r="BX42" s="169"/>
      <c r="BY42" s="168"/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8"/>
        <v>1190</v>
      </c>
      <c r="CI42" s="168">
        <f t="shared" si="68"/>
        <v>0</v>
      </c>
      <c r="CJ42" s="316">
        <f t="shared" si="68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1190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355</v>
      </c>
      <c r="B43" s="168"/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436.4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436.4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/>
      <c r="AJ43" s="158"/>
      <c r="AK43" s="169"/>
      <c r="AL43" s="168"/>
      <c r="AM43" s="158"/>
      <c r="AN43" s="169"/>
      <c r="AO43" s="168">
        <v>40.16</v>
      </c>
      <c r="AP43" s="158"/>
      <c r="AQ43" s="160"/>
      <c r="AR43" s="158">
        <v>34.92</v>
      </c>
      <c r="AS43" s="158"/>
      <c r="AT43" s="158">
        <v>0</v>
      </c>
      <c r="AU43" s="185"/>
      <c r="AV43" s="158"/>
      <c r="AW43" s="169">
        <v>0</v>
      </c>
      <c r="AX43" s="174">
        <f>AF43+AI43+AL43+AO43+AU43+AR43</f>
        <v>75.08</v>
      </c>
      <c r="AY43" s="156">
        <f t="shared" si="58"/>
        <v>0</v>
      </c>
      <c r="AZ43" s="175">
        <f t="shared" si="59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8"/>
        <v>0</v>
      </c>
      <c r="CI43" s="198">
        <f t="shared" si="68"/>
        <v>0</v>
      </c>
      <c r="CJ43" s="317">
        <f t="shared" si="68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511.47999999999996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1341680.6800000002</v>
      </c>
      <c r="C44" s="188">
        <f aca="true" t="shared" si="70" ref="C44:P44">C45+C56+C57+C58</f>
        <v>0</v>
      </c>
      <c r="D44" s="189">
        <f t="shared" si="70"/>
        <v>0</v>
      </c>
      <c r="E44" s="187">
        <f t="shared" si="70"/>
        <v>0</v>
      </c>
      <c r="F44" s="188">
        <f t="shared" si="70"/>
        <v>0</v>
      </c>
      <c r="G44" s="189">
        <f t="shared" si="70"/>
        <v>0</v>
      </c>
      <c r="H44" s="187">
        <f t="shared" si="70"/>
        <v>119814.71</v>
      </c>
      <c r="I44" s="188">
        <f t="shared" si="70"/>
        <v>0</v>
      </c>
      <c r="J44" s="189">
        <f t="shared" si="70"/>
        <v>0</v>
      </c>
      <c r="K44" s="187">
        <f t="shared" si="70"/>
        <v>23887</v>
      </c>
      <c r="L44" s="188">
        <f t="shared" si="70"/>
        <v>0</v>
      </c>
      <c r="M44" s="189">
        <f t="shared" si="70"/>
        <v>0</v>
      </c>
      <c r="N44" s="187">
        <f t="shared" si="70"/>
        <v>80328.48</v>
      </c>
      <c r="O44" s="188">
        <f t="shared" si="70"/>
        <v>0</v>
      </c>
      <c r="P44" s="189">
        <f t="shared" si="70"/>
        <v>0</v>
      </c>
      <c r="Q44" s="190">
        <f aca="true" t="shared" si="71" ref="Q44:V44">Q45+Q56+Q57+Q58</f>
        <v>0</v>
      </c>
      <c r="R44" s="188">
        <f t="shared" si="71"/>
        <v>0</v>
      </c>
      <c r="S44" s="191">
        <f t="shared" si="71"/>
        <v>0</v>
      </c>
      <c r="T44" s="187">
        <f t="shared" si="71"/>
        <v>109565.63</v>
      </c>
      <c r="U44" s="188">
        <f t="shared" si="71"/>
        <v>0</v>
      </c>
      <c r="V44" s="189">
        <f t="shared" si="71"/>
        <v>0</v>
      </c>
      <c r="W44" s="187">
        <f aca="true" t="shared" si="72" ref="W44:AB44">W45+W56+W57+W58</f>
        <v>0</v>
      </c>
      <c r="X44" s="188">
        <f t="shared" si="72"/>
        <v>0</v>
      </c>
      <c r="Y44" s="189">
        <f t="shared" si="72"/>
        <v>0</v>
      </c>
      <c r="Z44" s="187">
        <f t="shared" si="72"/>
        <v>65747.94</v>
      </c>
      <c r="AA44" s="188">
        <f t="shared" si="72"/>
        <v>0</v>
      </c>
      <c r="AB44" s="189">
        <f t="shared" si="72"/>
        <v>0</v>
      </c>
      <c r="AC44" s="192">
        <f t="shared" si="7"/>
        <v>1741024.44</v>
      </c>
      <c r="AD44" s="193">
        <f t="shared" si="8"/>
        <v>0</v>
      </c>
      <c r="AE44" s="194">
        <f t="shared" si="9"/>
        <v>0</v>
      </c>
      <c r="AF44" s="187">
        <f aca="true" t="shared" si="73" ref="AF44:AW44">AF45+AF56+AF57+AF58</f>
        <v>147330.8</v>
      </c>
      <c r="AG44" s="188">
        <f t="shared" si="73"/>
        <v>0</v>
      </c>
      <c r="AH44" s="189">
        <f t="shared" si="73"/>
        <v>0</v>
      </c>
      <c r="AI44" s="187">
        <f aca="true" t="shared" si="74" ref="AI44:AN44">AI45+AI56+AI57+AI58</f>
        <v>2960</v>
      </c>
      <c r="AJ44" s="188">
        <f t="shared" si="74"/>
        <v>0</v>
      </c>
      <c r="AK44" s="189">
        <f t="shared" si="74"/>
        <v>0</v>
      </c>
      <c r="AL44" s="187">
        <f t="shared" si="74"/>
        <v>0</v>
      </c>
      <c r="AM44" s="188">
        <f t="shared" si="74"/>
        <v>0</v>
      </c>
      <c r="AN44" s="189">
        <f t="shared" si="74"/>
        <v>0</v>
      </c>
      <c r="AO44" s="187">
        <f t="shared" si="73"/>
        <v>10799.42</v>
      </c>
      <c r="AP44" s="188">
        <f t="shared" si="73"/>
        <v>0</v>
      </c>
      <c r="AQ44" s="191">
        <f t="shared" si="73"/>
        <v>0</v>
      </c>
      <c r="AR44" s="190">
        <f t="shared" si="73"/>
        <v>0</v>
      </c>
      <c r="AS44" s="190">
        <f t="shared" si="73"/>
        <v>0</v>
      </c>
      <c r="AT44" s="190">
        <f t="shared" si="73"/>
        <v>0</v>
      </c>
      <c r="AU44" s="190">
        <f t="shared" si="73"/>
        <v>0</v>
      </c>
      <c r="AV44" s="188">
        <f t="shared" si="73"/>
        <v>0</v>
      </c>
      <c r="AW44" s="189">
        <f t="shared" si="73"/>
        <v>0</v>
      </c>
      <c r="AX44" s="192">
        <f t="shared" si="57"/>
        <v>161090.22</v>
      </c>
      <c r="AY44" s="193">
        <f t="shared" si="58"/>
        <v>0</v>
      </c>
      <c r="AZ44" s="194">
        <f t="shared" si="59"/>
        <v>0</v>
      </c>
      <c r="BA44" s="187">
        <f>BA45+BA58</f>
        <v>0</v>
      </c>
      <c r="BB44" s="187">
        <f aca="true" t="shared" si="75" ref="BB44:CS44">BB45+BB58</f>
        <v>0</v>
      </c>
      <c r="BC44" s="187">
        <f t="shared" si="75"/>
        <v>0</v>
      </c>
      <c r="BD44" s="187">
        <f t="shared" si="75"/>
        <v>2850.36</v>
      </c>
      <c r="BE44" s="187">
        <f t="shared" si="75"/>
        <v>0</v>
      </c>
      <c r="BF44" s="187">
        <f t="shared" si="75"/>
        <v>0</v>
      </c>
      <c r="BG44" s="187">
        <f t="shared" si="75"/>
        <v>62028.9</v>
      </c>
      <c r="BH44" s="187">
        <f t="shared" si="75"/>
        <v>0</v>
      </c>
      <c r="BI44" s="187">
        <f t="shared" si="75"/>
        <v>0</v>
      </c>
      <c r="BJ44" s="187">
        <f t="shared" si="75"/>
        <v>0</v>
      </c>
      <c r="BK44" s="187">
        <f t="shared" si="75"/>
        <v>0</v>
      </c>
      <c r="BL44" s="187">
        <f t="shared" si="75"/>
        <v>0</v>
      </c>
      <c r="BM44" s="187">
        <f t="shared" si="75"/>
        <v>1356.59</v>
      </c>
      <c r="BN44" s="187">
        <f t="shared" si="75"/>
        <v>0</v>
      </c>
      <c r="BO44" s="307">
        <f t="shared" si="75"/>
        <v>0</v>
      </c>
      <c r="BP44" s="307">
        <f aca="true" t="shared" si="76" ref="BP44:CJ44">BP45+BP58</f>
        <v>140204.98</v>
      </c>
      <c r="BQ44" s="307">
        <f t="shared" si="76"/>
        <v>0</v>
      </c>
      <c r="BR44" s="300">
        <f t="shared" si="76"/>
        <v>0</v>
      </c>
      <c r="BS44" s="307">
        <f t="shared" si="76"/>
        <v>71450.27</v>
      </c>
      <c r="BT44" s="307">
        <f t="shared" si="76"/>
        <v>0</v>
      </c>
      <c r="BU44" s="307">
        <f t="shared" si="76"/>
        <v>0</v>
      </c>
      <c r="BV44" s="307">
        <f t="shared" si="76"/>
        <v>34050</v>
      </c>
      <c r="BW44" s="307">
        <f t="shared" si="76"/>
        <v>0</v>
      </c>
      <c r="BX44" s="300">
        <f t="shared" si="76"/>
        <v>0</v>
      </c>
      <c r="BY44" s="307">
        <f t="shared" si="76"/>
        <v>20403.9</v>
      </c>
      <c r="BZ44" s="307">
        <f t="shared" si="76"/>
        <v>0</v>
      </c>
      <c r="CA44" s="307">
        <f t="shared" si="76"/>
        <v>0</v>
      </c>
      <c r="CB44" s="307">
        <f t="shared" si="76"/>
        <v>0</v>
      </c>
      <c r="CC44" s="307">
        <f t="shared" si="76"/>
        <v>0</v>
      </c>
      <c r="CD44" s="300">
        <f t="shared" si="76"/>
        <v>0</v>
      </c>
      <c r="CE44" s="307">
        <f t="shared" si="76"/>
        <v>0</v>
      </c>
      <c r="CF44" s="307">
        <f t="shared" si="76"/>
        <v>0</v>
      </c>
      <c r="CG44" s="300">
        <f t="shared" si="76"/>
        <v>0</v>
      </c>
      <c r="CH44" s="307">
        <f t="shared" si="76"/>
        <v>266109.15</v>
      </c>
      <c r="CI44" s="307">
        <f t="shared" si="76"/>
        <v>0</v>
      </c>
      <c r="CJ44" s="300">
        <f t="shared" si="76"/>
        <v>0</v>
      </c>
      <c r="CK44" s="190">
        <f t="shared" si="75"/>
        <v>0</v>
      </c>
      <c r="CL44" s="187">
        <f t="shared" si="75"/>
        <v>0</v>
      </c>
      <c r="CM44" s="187">
        <f t="shared" si="75"/>
        <v>0</v>
      </c>
      <c r="CN44" s="187">
        <f t="shared" si="75"/>
        <v>0</v>
      </c>
      <c r="CO44" s="187">
        <f t="shared" si="75"/>
        <v>0</v>
      </c>
      <c r="CP44" s="187">
        <f t="shared" si="75"/>
        <v>0</v>
      </c>
      <c r="CQ44" s="187">
        <f t="shared" si="75"/>
        <v>2234459.66</v>
      </c>
      <c r="CR44" s="187">
        <f t="shared" si="75"/>
        <v>0</v>
      </c>
      <c r="CS44" s="187">
        <f t="shared" si="75"/>
        <v>0</v>
      </c>
    </row>
    <row r="45" spans="1:97" ht="14.25">
      <c r="A45" s="197" t="s">
        <v>356</v>
      </c>
      <c r="B45" s="187">
        <f>B46+B47+B51</f>
        <v>1341680.6800000002</v>
      </c>
      <c r="C45" s="188">
        <f aca="true" t="shared" si="77" ref="C45:P45">C46+C47+C51</f>
        <v>0</v>
      </c>
      <c r="D45" s="189">
        <f t="shared" si="77"/>
        <v>0</v>
      </c>
      <c r="E45" s="187">
        <f t="shared" si="77"/>
        <v>0</v>
      </c>
      <c r="F45" s="188">
        <f>F46+F47+F48</f>
        <v>0</v>
      </c>
      <c r="G45" s="189">
        <f t="shared" si="77"/>
        <v>0</v>
      </c>
      <c r="H45" s="187">
        <f t="shared" si="77"/>
        <v>119814.71</v>
      </c>
      <c r="I45" s="188">
        <f t="shared" si="77"/>
        <v>0</v>
      </c>
      <c r="J45" s="189">
        <f t="shared" si="77"/>
        <v>0</v>
      </c>
      <c r="K45" s="187">
        <f t="shared" si="77"/>
        <v>23887</v>
      </c>
      <c r="L45" s="188">
        <f t="shared" si="77"/>
        <v>0</v>
      </c>
      <c r="M45" s="189">
        <f t="shared" si="77"/>
        <v>0</v>
      </c>
      <c r="N45" s="187">
        <f t="shared" si="77"/>
        <v>80328.48</v>
      </c>
      <c r="O45" s="188">
        <f t="shared" si="77"/>
        <v>0</v>
      </c>
      <c r="P45" s="189">
        <f t="shared" si="77"/>
        <v>0</v>
      </c>
      <c r="Q45" s="190">
        <f aca="true" t="shared" si="78" ref="Q45:V45">Q46+Q47+Q51</f>
        <v>0</v>
      </c>
      <c r="R45" s="188">
        <f t="shared" si="78"/>
        <v>0</v>
      </c>
      <c r="S45" s="191">
        <f t="shared" si="78"/>
        <v>0</v>
      </c>
      <c r="T45" s="187">
        <f t="shared" si="78"/>
        <v>109565.63</v>
      </c>
      <c r="U45" s="188">
        <f t="shared" si="78"/>
        <v>0</v>
      </c>
      <c r="V45" s="189">
        <f t="shared" si="78"/>
        <v>0</v>
      </c>
      <c r="W45" s="187">
        <f aca="true" t="shared" si="79" ref="W45:AB45">W46+W47+W51</f>
        <v>0</v>
      </c>
      <c r="X45" s="188">
        <f t="shared" si="79"/>
        <v>0</v>
      </c>
      <c r="Y45" s="189">
        <f t="shared" si="79"/>
        <v>0</v>
      </c>
      <c r="Z45" s="187">
        <f t="shared" si="79"/>
        <v>65747.94</v>
      </c>
      <c r="AA45" s="188">
        <f t="shared" si="79"/>
        <v>0</v>
      </c>
      <c r="AB45" s="189">
        <f t="shared" si="79"/>
        <v>0</v>
      </c>
      <c r="AC45" s="192">
        <f t="shared" si="7"/>
        <v>1741024.44</v>
      </c>
      <c r="AD45" s="193">
        <f t="shared" si="8"/>
        <v>0</v>
      </c>
      <c r="AE45" s="194">
        <f t="shared" si="9"/>
        <v>0</v>
      </c>
      <c r="AF45" s="187">
        <f>AF46+AF47+AF51</f>
        <v>147330.8</v>
      </c>
      <c r="AG45" s="188">
        <f aca="true" t="shared" si="80" ref="AG45:AW45">AG46+AG47+AG51</f>
        <v>0</v>
      </c>
      <c r="AH45" s="189">
        <f t="shared" si="80"/>
        <v>0</v>
      </c>
      <c r="AI45" s="187">
        <f aca="true" t="shared" si="81" ref="AI45:AN45">AI46+AI47+AI51</f>
        <v>2960</v>
      </c>
      <c r="AJ45" s="188">
        <f t="shared" si="81"/>
        <v>0</v>
      </c>
      <c r="AK45" s="189">
        <f t="shared" si="81"/>
        <v>0</v>
      </c>
      <c r="AL45" s="187">
        <f t="shared" si="81"/>
        <v>0</v>
      </c>
      <c r="AM45" s="188">
        <f t="shared" si="81"/>
        <v>0</v>
      </c>
      <c r="AN45" s="189">
        <f t="shared" si="81"/>
        <v>0</v>
      </c>
      <c r="AO45" s="187">
        <f t="shared" si="80"/>
        <v>10799.42</v>
      </c>
      <c r="AP45" s="188">
        <f t="shared" si="80"/>
        <v>0</v>
      </c>
      <c r="AQ45" s="191">
        <f t="shared" si="80"/>
        <v>0</v>
      </c>
      <c r="AR45" s="190">
        <f t="shared" si="80"/>
        <v>0</v>
      </c>
      <c r="AS45" s="190">
        <f t="shared" si="80"/>
        <v>0</v>
      </c>
      <c r="AT45" s="190">
        <f t="shared" si="80"/>
        <v>0</v>
      </c>
      <c r="AU45" s="190">
        <f t="shared" si="80"/>
        <v>0</v>
      </c>
      <c r="AV45" s="188">
        <f t="shared" si="80"/>
        <v>0</v>
      </c>
      <c r="AW45" s="189">
        <f t="shared" si="80"/>
        <v>0</v>
      </c>
      <c r="AX45" s="192">
        <f t="shared" si="57"/>
        <v>161090.22</v>
      </c>
      <c r="AY45" s="193">
        <f t="shared" si="58"/>
        <v>0</v>
      </c>
      <c r="AZ45" s="194">
        <f t="shared" si="59"/>
        <v>0</v>
      </c>
      <c r="BA45" s="187">
        <f aca="true" t="shared" si="82" ref="BA45:BL45">BA46+BA47+BA51</f>
        <v>0</v>
      </c>
      <c r="BB45" s="188">
        <f t="shared" si="82"/>
        <v>0</v>
      </c>
      <c r="BC45" s="189">
        <f t="shared" si="82"/>
        <v>0</v>
      </c>
      <c r="BD45" s="187">
        <f t="shared" si="82"/>
        <v>2850.36</v>
      </c>
      <c r="BE45" s="188">
        <f t="shared" si="82"/>
        <v>0</v>
      </c>
      <c r="BF45" s="189">
        <f t="shared" si="82"/>
        <v>0</v>
      </c>
      <c r="BG45" s="187">
        <f>BG46+BG47+BG51</f>
        <v>62028.9</v>
      </c>
      <c r="BH45" s="188">
        <f>BH46+BH47+BH51</f>
        <v>0</v>
      </c>
      <c r="BI45" s="189">
        <f>BI46+BI47+BI51</f>
        <v>0</v>
      </c>
      <c r="BJ45" s="187">
        <f t="shared" si="82"/>
        <v>0</v>
      </c>
      <c r="BK45" s="188">
        <f t="shared" si="82"/>
        <v>0</v>
      </c>
      <c r="BL45" s="189">
        <f t="shared" si="82"/>
        <v>0</v>
      </c>
      <c r="BM45" s="187">
        <f>BM46+BM47+BM51</f>
        <v>1356.59</v>
      </c>
      <c r="BN45" s="188">
        <f>BN46+BN47+BN51</f>
        <v>0</v>
      </c>
      <c r="BO45" s="191">
        <f>BO46+BO47+BO51</f>
        <v>0</v>
      </c>
      <c r="BP45" s="307">
        <f aca="true" t="shared" si="83" ref="BP45:CJ45">BP46+BP47+BP51</f>
        <v>140204.98</v>
      </c>
      <c r="BQ45" s="191">
        <f t="shared" si="83"/>
        <v>0</v>
      </c>
      <c r="BR45" s="189">
        <f t="shared" si="83"/>
        <v>0</v>
      </c>
      <c r="BS45" s="307">
        <f t="shared" si="83"/>
        <v>71450.27</v>
      </c>
      <c r="BT45" s="191">
        <f t="shared" si="83"/>
        <v>0</v>
      </c>
      <c r="BU45" s="191">
        <f t="shared" si="83"/>
        <v>0</v>
      </c>
      <c r="BV45" s="307">
        <f t="shared" si="83"/>
        <v>34050</v>
      </c>
      <c r="BW45" s="191">
        <f t="shared" si="83"/>
        <v>0</v>
      </c>
      <c r="BX45" s="189">
        <f t="shared" si="83"/>
        <v>0</v>
      </c>
      <c r="BY45" s="307">
        <f t="shared" si="83"/>
        <v>20403.9</v>
      </c>
      <c r="BZ45" s="191">
        <f t="shared" si="83"/>
        <v>0</v>
      </c>
      <c r="CA45" s="191">
        <f t="shared" si="83"/>
        <v>0</v>
      </c>
      <c r="CB45" s="307">
        <f t="shared" si="83"/>
        <v>0</v>
      </c>
      <c r="CC45" s="191">
        <f t="shared" si="83"/>
        <v>0</v>
      </c>
      <c r="CD45" s="189">
        <f t="shared" si="83"/>
        <v>0</v>
      </c>
      <c r="CE45" s="307">
        <f t="shared" si="83"/>
        <v>0</v>
      </c>
      <c r="CF45" s="191">
        <f t="shared" si="83"/>
        <v>0</v>
      </c>
      <c r="CG45" s="189">
        <f t="shared" si="83"/>
        <v>0</v>
      </c>
      <c r="CH45" s="307">
        <f t="shared" si="83"/>
        <v>266109.15</v>
      </c>
      <c r="CI45" s="191">
        <f t="shared" si="83"/>
        <v>0</v>
      </c>
      <c r="CJ45" s="189">
        <f t="shared" si="83"/>
        <v>0</v>
      </c>
      <c r="CK45" s="190">
        <f aca="true" t="shared" si="84" ref="CK45:CQ45">CK46+CK47+CK51</f>
        <v>0</v>
      </c>
      <c r="CL45" s="188">
        <f t="shared" si="84"/>
        <v>0</v>
      </c>
      <c r="CM45" s="191">
        <f t="shared" si="84"/>
        <v>0</v>
      </c>
      <c r="CN45" s="187">
        <f t="shared" si="84"/>
        <v>0</v>
      </c>
      <c r="CO45" s="187">
        <f t="shared" si="84"/>
        <v>0</v>
      </c>
      <c r="CP45" s="300">
        <f t="shared" si="84"/>
        <v>0</v>
      </c>
      <c r="CQ45" s="283">
        <f t="shared" si="84"/>
        <v>2234459.66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357</v>
      </c>
      <c r="B46" s="168">
        <v>1090297.8</v>
      </c>
      <c r="C46" s="158"/>
      <c r="D46" s="169"/>
      <c r="E46" s="168"/>
      <c r="F46" s="158"/>
      <c r="G46" s="169"/>
      <c r="H46" s="168">
        <v>119814.71</v>
      </c>
      <c r="I46" s="158"/>
      <c r="J46" s="169"/>
      <c r="K46" s="168">
        <v>23887</v>
      </c>
      <c r="L46" s="158"/>
      <c r="M46" s="169"/>
      <c r="N46" s="168">
        <v>80328.48</v>
      </c>
      <c r="O46" s="158"/>
      <c r="P46" s="169"/>
      <c r="Q46" s="185"/>
      <c r="R46" s="158"/>
      <c r="S46" s="160"/>
      <c r="T46" s="168">
        <v>109565.63</v>
      </c>
      <c r="U46" s="158"/>
      <c r="V46" s="169"/>
      <c r="W46" s="168"/>
      <c r="X46" s="158"/>
      <c r="Y46" s="169"/>
      <c r="Z46" s="168">
        <v>65747.94</v>
      </c>
      <c r="AA46" s="158"/>
      <c r="AB46" s="169"/>
      <c r="AC46" s="174">
        <f t="shared" si="7"/>
        <v>1489641.56</v>
      </c>
      <c r="AD46" s="156">
        <f t="shared" si="8"/>
        <v>0</v>
      </c>
      <c r="AE46" s="175">
        <f t="shared" si="9"/>
        <v>0</v>
      </c>
      <c r="AF46" s="168">
        <v>112104.2</v>
      </c>
      <c r="AG46" s="158"/>
      <c r="AH46" s="169"/>
      <c r="AI46" s="168">
        <v>2960</v>
      </c>
      <c r="AJ46" s="158"/>
      <c r="AK46" s="169"/>
      <c r="AL46" s="168"/>
      <c r="AM46" s="158"/>
      <c r="AN46" s="169"/>
      <c r="AO46" s="168">
        <v>10799.42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5" ref="AX46:AZ50">AF46+AI46+AL46+AO46+AU46+AR46</f>
        <v>125863.62</v>
      </c>
      <c r="AY46" s="174">
        <f t="shared" si="85"/>
        <v>0</v>
      </c>
      <c r="AZ46" s="174">
        <f t="shared" si="85"/>
        <v>0</v>
      </c>
      <c r="BA46" s="168"/>
      <c r="BB46" s="158"/>
      <c r="BC46" s="169"/>
      <c r="BD46" s="168">
        <v>2850.36</v>
      </c>
      <c r="BE46" s="158"/>
      <c r="BF46" s="169"/>
      <c r="BG46" s="168">
        <v>62028.9</v>
      </c>
      <c r="BH46" s="158"/>
      <c r="BI46" s="169"/>
      <c r="BJ46" s="168"/>
      <c r="BK46" s="158"/>
      <c r="BL46" s="169"/>
      <c r="BM46" s="168">
        <v>1356.59</v>
      </c>
      <c r="BN46" s="158"/>
      <c r="BO46" s="160"/>
      <c r="BP46" s="168">
        <v>140204.98</v>
      </c>
      <c r="BQ46" s="158"/>
      <c r="BR46" s="169"/>
      <c r="BS46" s="168">
        <v>71450.27</v>
      </c>
      <c r="BT46" s="158"/>
      <c r="BU46" s="160"/>
      <c r="BV46" s="168">
        <v>34050</v>
      </c>
      <c r="BW46" s="158"/>
      <c r="BX46" s="169"/>
      <c r="BY46" s="168">
        <v>20403.9</v>
      </c>
      <c r="BZ46" s="158"/>
      <c r="CA46" s="160"/>
      <c r="CB46" s="168"/>
      <c r="CC46" s="158"/>
      <c r="CD46" s="169"/>
      <c r="CE46" s="168"/>
      <c r="CF46" s="158"/>
      <c r="CG46" s="169"/>
      <c r="CH46" s="168">
        <f aca="true" t="shared" si="86" ref="CH46:CJ49">BP46+BS46+BV46+BY46+CB46+CE46</f>
        <v>266109.15</v>
      </c>
      <c r="CI46" s="168">
        <f t="shared" si="86"/>
        <v>0</v>
      </c>
      <c r="CJ46" s="316">
        <f t="shared" si="86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1947850.1800000002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358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7" ref="W47:AB47">W48+W49+W50</f>
        <v>0</v>
      </c>
      <c r="X47" s="155">
        <f t="shared" si="87"/>
        <v>0</v>
      </c>
      <c r="Y47" s="167">
        <f t="shared" si="87"/>
        <v>0</v>
      </c>
      <c r="Z47" s="166">
        <f t="shared" si="87"/>
        <v>0</v>
      </c>
      <c r="AA47" s="155">
        <f t="shared" si="87"/>
        <v>0</v>
      </c>
      <c r="AB47" s="167">
        <f t="shared" si="87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5"/>
        <v>0</v>
      </c>
      <c r="AY47" s="174">
        <f t="shared" si="85"/>
        <v>0</v>
      </c>
      <c r="AZ47" s="174">
        <f t="shared" si="85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6"/>
        <v>0</v>
      </c>
      <c r="CI47" s="168">
        <f t="shared" si="86"/>
        <v>0</v>
      </c>
      <c r="CJ47" s="316">
        <f t="shared" si="86"/>
        <v>0</v>
      </c>
      <c r="CK47" s="184"/>
      <c r="CL47" s="155"/>
      <c r="CM47" s="159"/>
      <c r="CN47" s="166"/>
      <c r="CO47" s="155"/>
      <c r="CP47" s="167"/>
      <c r="CQ47" s="284">
        <f aca="true" t="shared" si="88" ref="CQ47:CS53">AC47+AX47+BA47+BD47+BG47+BJ47+BM47</f>
        <v>0</v>
      </c>
      <c r="CR47" s="157">
        <f t="shared" si="88"/>
        <v>0</v>
      </c>
      <c r="CS47" s="161">
        <f t="shared" si="88"/>
        <v>0</v>
      </c>
    </row>
    <row r="48" spans="1:97" ht="15">
      <c r="A48" s="186" t="s">
        <v>360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5"/>
        <v>0</v>
      </c>
      <c r="AY48" s="174">
        <f t="shared" si="85"/>
        <v>0</v>
      </c>
      <c r="AZ48" s="174">
        <f t="shared" si="85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6"/>
        <v>0</v>
      </c>
      <c r="CI48" s="168">
        <f t="shared" si="86"/>
        <v>0</v>
      </c>
      <c r="CJ48" s="316">
        <f t="shared" si="86"/>
        <v>0</v>
      </c>
      <c r="CK48" s="185"/>
      <c r="CL48" s="158"/>
      <c r="CM48" s="160"/>
      <c r="CN48" s="168"/>
      <c r="CO48" s="158"/>
      <c r="CP48" s="169"/>
      <c r="CQ48" s="284">
        <f t="shared" si="88"/>
        <v>0</v>
      </c>
      <c r="CR48" s="157">
        <f t="shared" si="88"/>
        <v>0</v>
      </c>
      <c r="CS48" s="161">
        <f t="shared" si="88"/>
        <v>0</v>
      </c>
    </row>
    <row r="49" spans="1:97" ht="15">
      <c r="A49" s="186" t="s">
        <v>362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5"/>
        <v>0</v>
      </c>
      <c r="AY49" s="174">
        <f t="shared" si="85"/>
        <v>0</v>
      </c>
      <c r="AZ49" s="174">
        <f t="shared" si="85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6"/>
        <v>0</v>
      </c>
      <c r="CI49" s="168">
        <f t="shared" si="86"/>
        <v>0</v>
      </c>
      <c r="CJ49" s="316">
        <f t="shared" si="86"/>
        <v>0</v>
      </c>
      <c r="CK49" s="185"/>
      <c r="CL49" s="158"/>
      <c r="CM49" s="160"/>
      <c r="CN49" s="168"/>
      <c r="CO49" s="158"/>
      <c r="CP49" s="169"/>
      <c r="CQ49" s="284">
        <f t="shared" si="88"/>
        <v>0</v>
      </c>
      <c r="CR49" s="157">
        <f t="shared" si="88"/>
        <v>0</v>
      </c>
      <c r="CS49" s="161">
        <f t="shared" si="88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5"/>
        <v>0</v>
      </c>
      <c r="AY50" s="174">
        <f t="shared" si="85"/>
        <v>0</v>
      </c>
      <c r="AZ50" s="174">
        <f t="shared" si="85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8"/>
        <v>0</v>
      </c>
      <c r="CR50" s="157">
        <f t="shared" si="88"/>
        <v>0</v>
      </c>
      <c r="CS50" s="161">
        <f t="shared" si="88"/>
        <v>0</v>
      </c>
    </row>
    <row r="51" spans="1:97" ht="14.25">
      <c r="A51" s="197" t="s">
        <v>363</v>
      </c>
      <c r="B51" s="187">
        <f>SUM(B52:B55)</f>
        <v>251382.88</v>
      </c>
      <c r="C51" s="188">
        <f aca="true" t="shared" si="89" ref="C51:P51">SUM(C52:C55)</f>
        <v>0</v>
      </c>
      <c r="D51" s="189">
        <f t="shared" si="89"/>
        <v>0</v>
      </c>
      <c r="E51" s="187">
        <f t="shared" si="89"/>
        <v>0</v>
      </c>
      <c r="F51" s="188">
        <f t="shared" si="89"/>
        <v>0</v>
      </c>
      <c r="G51" s="189">
        <f t="shared" si="89"/>
        <v>0</v>
      </c>
      <c r="H51" s="187">
        <f t="shared" si="89"/>
        <v>0</v>
      </c>
      <c r="I51" s="188">
        <f t="shared" si="89"/>
        <v>0</v>
      </c>
      <c r="J51" s="189">
        <f t="shared" si="89"/>
        <v>0</v>
      </c>
      <c r="K51" s="187">
        <f t="shared" si="89"/>
        <v>0</v>
      </c>
      <c r="L51" s="188">
        <f t="shared" si="89"/>
        <v>0</v>
      </c>
      <c r="M51" s="189">
        <f t="shared" si="89"/>
        <v>0</v>
      </c>
      <c r="N51" s="187">
        <f t="shared" si="89"/>
        <v>0</v>
      </c>
      <c r="O51" s="188">
        <f t="shared" si="89"/>
        <v>0</v>
      </c>
      <c r="P51" s="189">
        <f t="shared" si="89"/>
        <v>0</v>
      </c>
      <c r="Q51" s="190">
        <f aca="true" t="shared" si="90" ref="Q51:V51">SUM(Q52:Q55)</f>
        <v>0</v>
      </c>
      <c r="R51" s="188">
        <f t="shared" si="90"/>
        <v>0</v>
      </c>
      <c r="S51" s="191">
        <f t="shared" si="90"/>
        <v>0</v>
      </c>
      <c r="T51" s="187">
        <f t="shared" si="90"/>
        <v>0</v>
      </c>
      <c r="U51" s="188">
        <f t="shared" si="90"/>
        <v>0</v>
      </c>
      <c r="V51" s="189">
        <f t="shared" si="90"/>
        <v>0</v>
      </c>
      <c r="W51" s="187">
        <f aca="true" t="shared" si="91" ref="W51:AB51">SUM(W52:W55)</f>
        <v>0</v>
      </c>
      <c r="X51" s="188">
        <f t="shared" si="91"/>
        <v>0</v>
      </c>
      <c r="Y51" s="189">
        <f t="shared" si="91"/>
        <v>0</v>
      </c>
      <c r="Z51" s="187">
        <f t="shared" si="91"/>
        <v>0</v>
      </c>
      <c r="AA51" s="188">
        <f t="shared" si="91"/>
        <v>0</v>
      </c>
      <c r="AB51" s="189">
        <f t="shared" si="91"/>
        <v>0</v>
      </c>
      <c r="AC51" s="192">
        <f t="shared" si="7"/>
        <v>251382.88</v>
      </c>
      <c r="AD51" s="193">
        <f t="shared" si="8"/>
        <v>0</v>
      </c>
      <c r="AE51" s="194">
        <f t="shared" si="9"/>
        <v>0</v>
      </c>
      <c r="AF51" s="187">
        <f aca="true" t="shared" si="92" ref="AF51:AW51">SUM(AF52:AF55)</f>
        <v>35226.6</v>
      </c>
      <c r="AG51" s="188">
        <f t="shared" si="92"/>
        <v>0</v>
      </c>
      <c r="AH51" s="189">
        <f t="shared" si="92"/>
        <v>0</v>
      </c>
      <c r="AI51" s="187">
        <f aca="true" t="shared" si="93" ref="AI51:AN51">SUM(AI52:AI55)</f>
        <v>0</v>
      </c>
      <c r="AJ51" s="188">
        <f t="shared" si="93"/>
        <v>0</v>
      </c>
      <c r="AK51" s="189">
        <f t="shared" si="93"/>
        <v>0</v>
      </c>
      <c r="AL51" s="187">
        <f t="shared" si="93"/>
        <v>0</v>
      </c>
      <c r="AM51" s="188">
        <f t="shared" si="93"/>
        <v>0</v>
      </c>
      <c r="AN51" s="189">
        <f t="shared" si="93"/>
        <v>0</v>
      </c>
      <c r="AO51" s="187">
        <f t="shared" si="92"/>
        <v>0</v>
      </c>
      <c r="AP51" s="188">
        <f t="shared" si="92"/>
        <v>0</v>
      </c>
      <c r="AQ51" s="191">
        <f t="shared" si="92"/>
        <v>0</v>
      </c>
      <c r="AR51" s="188">
        <v>0</v>
      </c>
      <c r="AS51" s="188">
        <v>0</v>
      </c>
      <c r="AT51" s="188">
        <v>0</v>
      </c>
      <c r="AU51" s="190">
        <f t="shared" si="92"/>
        <v>0</v>
      </c>
      <c r="AV51" s="188">
        <f t="shared" si="92"/>
        <v>0</v>
      </c>
      <c r="AW51" s="189">
        <f t="shared" si="92"/>
        <v>0</v>
      </c>
      <c r="AX51" s="192">
        <f aca="true" t="shared" si="94" ref="AX51:AX65">AF51+AI51+AL51+AO51+AU51</f>
        <v>35226.6</v>
      </c>
      <c r="AY51" s="193">
        <f aca="true" t="shared" si="95" ref="AY51:AY65">AG51+AJ51+AM51+AP51+AV51</f>
        <v>0</v>
      </c>
      <c r="AZ51" s="194">
        <f aca="true" t="shared" si="96" ref="AZ51:AZ65">AH51+AK51+AN51+AQ51+AW51</f>
        <v>0</v>
      </c>
      <c r="BA51" s="187">
        <f aca="true" t="shared" si="97" ref="BA51:BL51">SUM(BA52:BA55)</f>
        <v>0</v>
      </c>
      <c r="BB51" s="188">
        <f t="shared" si="97"/>
        <v>0</v>
      </c>
      <c r="BC51" s="189">
        <f t="shared" si="97"/>
        <v>0</v>
      </c>
      <c r="BD51" s="187">
        <f t="shared" si="97"/>
        <v>0</v>
      </c>
      <c r="BE51" s="188">
        <f t="shared" si="97"/>
        <v>0</v>
      </c>
      <c r="BF51" s="189">
        <f t="shared" si="97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7"/>
        <v>0</v>
      </c>
      <c r="BK51" s="188">
        <f t="shared" si="97"/>
        <v>0</v>
      </c>
      <c r="BL51" s="189">
        <f t="shared" si="97"/>
        <v>0</v>
      </c>
      <c r="BM51" s="187">
        <f aca="true" t="shared" si="98" ref="BM51:CP51">SUM(BM52:BM55)</f>
        <v>0</v>
      </c>
      <c r="BN51" s="188">
        <f t="shared" si="98"/>
        <v>0</v>
      </c>
      <c r="BO51" s="191">
        <f t="shared" si="98"/>
        <v>0</v>
      </c>
      <c r="BP51" s="307">
        <f t="shared" si="98"/>
        <v>0</v>
      </c>
      <c r="BQ51" s="191">
        <f t="shared" si="98"/>
        <v>0</v>
      </c>
      <c r="BR51" s="189">
        <f t="shared" si="98"/>
        <v>0</v>
      </c>
      <c r="BS51" s="307">
        <f t="shared" si="98"/>
        <v>0</v>
      </c>
      <c r="BT51" s="191">
        <f t="shared" si="98"/>
        <v>0</v>
      </c>
      <c r="BU51" s="191">
        <f t="shared" si="98"/>
        <v>0</v>
      </c>
      <c r="BV51" s="307">
        <f t="shared" si="98"/>
        <v>0</v>
      </c>
      <c r="BW51" s="191">
        <f t="shared" si="98"/>
        <v>0</v>
      </c>
      <c r="BX51" s="189">
        <f t="shared" si="98"/>
        <v>0</v>
      </c>
      <c r="BY51" s="307">
        <f t="shared" si="98"/>
        <v>0</v>
      </c>
      <c r="BZ51" s="191">
        <f t="shared" si="98"/>
        <v>0</v>
      </c>
      <c r="CA51" s="191">
        <f t="shared" si="98"/>
        <v>0</v>
      </c>
      <c r="CB51" s="307">
        <f t="shared" si="98"/>
        <v>0</v>
      </c>
      <c r="CC51" s="191">
        <f t="shared" si="98"/>
        <v>0</v>
      </c>
      <c r="CD51" s="189">
        <f t="shared" si="98"/>
        <v>0</v>
      </c>
      <c r="CE51" s="307">
        <f t="shared" si="98"/>
        <v>0</v>
      </c>
      <c r="CF51" s="191">
        <f t="shared" si="98"/>
        <v>0</v>
      </c>
      <c r="CG51" s="189">
        <f t="shared" si="98"/>
        <v>0</v>
      </c>
      <c r="CH51" s="307">
        <f t="shared" si="98"/>
        <v>0</v>
      </c>
      <c r="CI51" s="191">
        <f t="shared" si="98"/>
        <v>0</v>
      </c>
      <c r="CJ51" s="189">
        <f t="shared" si="98"/>
        <v>0</v>
      </c>
      <c r="CK51" s="190">
        <f t="shared" si="98"/>
        <v>0</v>
      </c>
      <c r="CL51" s="188">
        <f t="shared" si="98"/>
        <v>0</v>
      </c>
      <c r="CM51" s="191">
        <f t="shared" si="98"/>
        <v>0</v>
      </c>
      <c r="CN51" s="187">
        <f t="shared" si="98"/>
        <v>0</v>
      </c>
      <c r="CO51" s="187">
        <f t="shared" si="98"/>
        <v>0</v>
      </c>
      <c r="CP51" s="300">
        <f t="shared" si="98"/>
        <v>0</v>
      </c>
      <c r="CQ51" s="283">
        <f t="shared" si="88"/>
        <v>286609.48</v>
      </c>
      <c r="CR51" s="195">
        <f t="shared" si="88"/>
        <v>0</v>
      </c>
      <c r="CS51" s="196">
        <f t="shared" si="88"/>
        <v>0</v>
      </c>
    </row>
    <row r="52" spans="1:97" ht="15">
      <c r="A52" s="186" t="s">
        <v>365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4"/>
        <v>0</v>
      </c>
      <c r="AY52" s="156">
        <f t="shared" si="95"/>
        <v>0</v>
      </c>
      <c r="AZ52" s="175">
        <f t="shared" si="96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99" ref="CH52:CJ53">BP52+BS52+BV52+BY52+CB52+CE52</f>
        <v>0</v>
      </c>
      <c r="CI52" s="168">
        <f t="shared" si="99"/>
        <v>0</v>
      </c>
      <c r="CJ52" s="316">
        <f t="shared" si="99"/>
        <v>0</v>
      </c>
      <c r="CK52" s="185"/>
      <c r="CL52" s="158"/>
      <c r="CM52" s="160"/>
      <c r="CN52" s="168"/>
      <c r="CO52" s="158"/>
      <c r="CP52" s="169"/>
      <c r="CQ52" s="284">
        <f t="shared" si="88"/>
        <v>0</v>
      </c>
      <c r="CR52" s="157">
        <f t="shared" si="88"/>
        <v>0</v>
      </c>
      <c r="CS52" s="161">
        <f t="shared" si="88"/>
        <v>0</v>
      </c>
    </row>
    <row r="53" spans="1:97" ht="15">
      <c r="A53" s="186" t="s">
        <v>366</v>
      </c>
      <c r="B53" s="168">
        <v>251382.88</v>
      </c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251382.88</v>
      </c>
      <c r="AD53" s="156">
        <f t="shared" si="8"/>
        <v>0</v>
      </c>
      <c r="AE53" s="175">
        <f t="shared" si="9"/>
        <v>0</v>
      </c>
      <c r="AF53" s="168">
        <v>35226.6</v>
      </c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35226.6</v>
      </c>
      <c r="AY53" s="156">
        <f t="shared" si="95"/>
        <v>0</v>
      </c>
      <c r="AZ53" s="175">
        <f t="shared" si="96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99"/>
        <v>0</v>
      </c>
      <c r="CI53" s="168">
        <f t="shared" si="99"/>
        <v>0</v>
      </c>
      <c r="CJ53" s="316">
        <f t="shared" si="99"/>
        <v>0</v>
      </c>
      <c r="CK53" s="185"/>
      <c r="CL53" s="158"/>
      <c r="CM53" s="160"/>
      <c r="CN53" s="168"/>
      <c r="CO53" s="158"/>
      <c r="CP53" s="169"/>
      <c r="CQ53" s="284">
        <f t="shared" si="88"/>
        <v>286609.48</v>
      </c>
      <c r="CR53" s="157">
        <f t="shared" si="88"/>
        <v>0</v>
      </c>
      <c r="CS53" s="161">
        <f t="shared" si="88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4"/>
        <v>0</v>
      </c>
      <c r="AY54" s="156">
        <f t="shared" si="95"/>
        <v>0</v>
      </c>
      <c r="AZ54" s="175">
        <f t="shared" si="96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4"/>
        <v>0</v>
      </c>
      <c r="AY55" s="156">
        <f t="shared" si="95"/>
        <v>0</v>
      </c>
      <c r="AZ55" s="175">
        <f t="shared" si="96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0" ref="CQ55:CQ65">AC55+AX55+BA55+BD55+BG55+BJ55+BM55</f>
        <v>0</v>
      </c>
      <c r="CR55" s="157">
        <f aca="true" t="shared" si="101" ref="CR55:CR65">AD55+AY55+BB55+BE55+BH55+BK55+BN55</f>
        <v>0</v>
      </c>
      <c r="CS55" s="161">
        <f aca="true" t="shared" si="102" ref="CS55:CS65">AE55+AZ55+BC55+BF55+BI55+BL55+BO55</f>
        <v>0</v>
      </c>
    </row>
    <row r="56" spans="1:97" ht="15">
      <c r="A56" s="197" t="s">
        <v>373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4"/>
        <v>0</v>
      </c>
      <c r="AY56" s="156">
        <f t="shared" si="95"/>
        <v>0</v>
      </c>
      <c r="AZ56" s="175">
        <f t="shared" si="96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0"/>
        <v>0</v>
      </c>
      <c r="CR56" s="157">
        <f t="shared" si="101"/>
        <v>0</v>
      </c>
      <c r="CS56" s="161">
        <f t="shared" si="102"/>
        <v>0</v>
      </c>
    </row>
    <row r="57" spans="1:97" ht="15">
      <c r="A57" s="197" t="s">
        <v>374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4"/>
        <v>0</v>
      </c>
      <c r="AY57" s="156">
        <f t="shared" si="95"/>
        <v>0</v>
      </c>
      <c r="AZ57" s="175">
        <f t="shared" si="96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0"/>
        <v>0</v>
      </c>
      <c r="CR57" s="157">
        <f t="shared" si="101"/>
        <v>0</v>
      </c>
      <c r="CS57" s="161">
        <f t="shared" si="102"/>
        <v>0</v>
      </c>
    </row>
    <row r="58" spans="1:97" ht="15">
      <c r="A58" s="197" t="s">
        <v>375</v>
      </c>
      <c r="B58" s="166">
        <f>SUM(B59:B63)</f>
        <v>0</v>
      </c>
      <c r="C58" s="155">
        <f aca="true" t="shared" si="103" ref="C58:P58">SUM(C59:C63)</f>
        <v>0</v>
      </c>
      <c r="D58" s="167">
        <f t="shared" si="103"/>
        <v>0</v>
      </c>
      <c r="E58" s="166">
        <f t="shared" si="103"/>
        <v>0</v>
      </c>
      <c r="F58" s="155">
        <f t="shared" si="103"/>
        <v>0</v>
      </c>
      <c r="G58" s="167">
        <f t="shared" si="103"/>
        <v>0</v>
      </c>
      <c r="H58" s="166">
        <f t="shared" si="103"/>
        <v>0</v>
      </c>
      <c r="I58" s="155">
        <f t="shared" si="103"/>
        <v>0</v>
      </c>
      <c r="J58" s="167">
        <f t="shared" si="103"/>
        <v>0</v>
      </c>
      <c r="K58" s="166">
        <f t="shared" si="103"/>
        <v>0</v>
      </c>
      <c r="L58" s="155">
        <f t="shared" si="103"/>
        <v>0</v>
      </c>
      <c r="M58" s="167">
        <f t="shared" si="103"/>
        <v>0</v>
      </c>
      <c r="N58" s="166">
        <f t="shared" si="103"/>
        <v>0</v>
      </c>
      <c r="O58" s="155">
        <f t="shared" si="103"/>
        <v>0</v>
      </c>
      <c r="P58" s="167">
        <f t="shared" si="103"/>
        <v>0</v>
      </c>
      <c r="Q58" s="184">
        <f aca="true" t="shared" si="104" ref="Q58:V58">SUM(Q59:Q63)</f>
        <v>0</v>
      </c>
      <c r="R58" s="155">
        <f t="shared" si="104"/>
        <v>0</v>
      </c>
      <c r="S58" s="159">
        <f t="shared" si="104"/>
        <v>0</v>
      </c>
      <c r="T58" s="166">
        <f t="shared" si="104"/>
        <v>0</v>
      </c>
      <c r="U58" s="155">
        <f t="shared" si="104"/>
        <v>0</v>
      </c>
      <c r="V58" s="167">
        <f t="shared" si="104"/>
        <v>0</v>
      </c>
      <c r="W58" s="166">
        <f aca="true" t="shared" si="105" ref="W58:AB58">SUM(W59:W63)</f>
        <v>0</v>
      </c>
      <c r="X58" s="155">
        <f t="shared" si="105"/>
        <v>0</v>
      </c>
      <c r="Y58" s="167">
        <f t="shared" si="105"/>
        <v>0</v>
      </c>
      <c r="Z58" s="166">
        <f t="shared" si="105"/>
        <v>0</v>
      </c>
      <c r="AA58" s="155">
        <f t="shared" si="105"/>
        <v>0</v>
      </c>
      <c r="AB58" s="167">
        <f t="shared" si="105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6" ref="AF58:AW58">SUM(AF59:AF63)</f>
        <v>0</v>
      </c>
      <c r="AG58" s="155">
        <f t="shared" si="106"/>
        <v>0</v>
      </c>
      <c r="AH58" s="167">
        <f t="shared" si="106"/>
        <v>0</v>
      </c>
      <c r="AI58" s="166">
        <f aca="true" t="shared" si="107" ref="AI58:AN58">SUM(AI59:AI63)</f>
        <v>0</v>
      </c>
      <c r="AJ58" s="155">
        <f t="shared" si="107"/>
        <v>0</v>
      </c>
      <c r="AK58" s="167">
        <f t="shared" si="107"/>
        <v>0</v>
      </c>
      <c r="AL58" s="166">
        <f t="shared" si="107"/>
        <v>0</v>
      </c>
      <c r="AM58" s="155">
        <f t="shared" si="107"/>
        <v>0</v>
      </c>
      <c r="AN58" s="167">
        <f t="shared" si="107"/>
        <v>0</v>
      </c>
      <c r="AO58" s="166">
        <f t="shared" si="106"/>
        <v>0</v>
      </c>
      <c r="AP58" s="155">
        <f t="shared" si="106"/>
        <v>0</v>
      </c>
      <c r="AQ58" s="159">
        <f t="shared" si="106"/>
        <v>0</v>
      </c>
      <c r="AR58" s="155">
        <v>0</v>
      </c>
      <c r="AS58" s="155">
        <v>0</v>
      </c>
      <c r="AT58" s="155">
        <v>0</v>
      </c>
      <c r="AU58" s="184">
        <f t="shared" si="106"/>
        <v>0</v>
      </c>
      <c r="AV58" s="155">
        <f t="shared" si="106"/>
        <v>0</v>
      </c>
      <c r="AW58" s="167">
        <f t="shared" si="106"/>
        <v>0</v>
      </c>
      <c r="AX58" s="174">
        <f t="shared" si="94"/>
        <v>0</v>
      </c>
      <c r="AY58" s="156">
        <f t="shared" si="95"/>
        <v>0</v>
      </c>
      <c r="AZ58" s="175">
        <f t="shared" si="96"/>
        <v>0</v>
      </c>
      <c r="BA58" s="166">
        <f aca="true" t="shared" si="108" ref="BA58:BL58">SUM(BA59:BA63)</f>
        <v>0</v>
      </c>
      <c r="BB58" s="155">
        <f t="shared" si="108"/>
        <v>0</v>
      </c>
      <c r="BC58" s="167">
        <f t="shared" si="108"/>
        <v>0</v>
      </c>
      <c r="BD58" s="166">
        <f t="shared" si="108"/>
        <v>0</v>
      </c>
      <c r="BE58" s="155">
        <f t="shared" si="108"/>
        <v>0</v>
      </c>
      <c r="BF58" s="167">
        <f t="shared" si="108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8"/>
        <v>0</v>
      </c>
      <c r="BK58" s="155">
        <f t="shared" si="108"/>
        <v>0</v>
      </c>
      <c r="BL58" s="167">
        <f t="shared" si="108"/>
        <v>0</v>
      </c>
      <c r="BM58" s="166">
        <f aca="true" t="shared" si="109" ref="BM58:CP58">SUM(BM59:BM63)</f>
        <v>0</v>
      </c>
      <c r="BN58" s="155">
        <f t="shared" si="109"/>
        <v>0</v>
      </c>
      <c r="BO58" s="159">
        <f t="shared" si="109"/>
        <v>0</v>
      </c>
      <c r="BP58" s="310">
        <f t="shared" si="109"/>
        <v>0</v>
      </c>
      <c r="BQ58" s="159">
        <f t="shared" si="109"/>
        <v>0</v>
      </c>
      <c r="BR58" s="167">
        <f t="shared" si="109"/>
        <v>0</v>
      </c>
      <c r="BS58" s="310">
        <f t="shared" si="109"/>
        <v>0</v>
      </c>
      <c r="BT58" s="159">
        <f t="shared" si="109"/>
        <v>0</v>
      </c>
      <c r="BU58" s="159">
        <f t="shared" si="109"/>
        <v>0</v>
      </c>
      <c r="BV58" s="310">
        <f t="shared" si="109"/>
        <v>0</v>
      </c>
      <c r="BW58" s="159">
        <f t="shared" si="109"/>
        <v>0</v>
      </c>
      <c r="BX58" s="167">
        <f t="shared" si="109"/>
        <v>0</v>
      </c>
      <c r="BY58" s="310">
        <f t="shared" si="109"/>
        <v>0</v>
      </c>
      <c r="BZ58" s="159">
        <f t="shared" si="109"/>
        <v>0</v>
      </c>
      <c r="CA58" s="159">
        <f t="shared" si="109"/>
        <v>0</v>
      </c>
      <c r="CB58" s="310">
        <f t="shared" si="109"/>
        <v>0</v>
      </c>
      <c r="CC58" s="159">
        <f t="shared" si="109"/>
        <v>0</v>
      </c>
      <c r="CD58" s="167">
        <f t="shared" si="109"/>
        <v>0</v>
      </c>
      <c r="CE58" s="310">
        <f t="shared" si="109"/>
        <v>0</v>
      </c>
      <c r="CF58" s="159">
        <f t="shared" si="109"/>
        <v>0</v>
      </c>
      <c r="CG58" s="167">
        <f t="shared" si="109"/>
        <v>0</v>
      </c>
      <c r="CH58" s="310">
        <f t="shared" si="109"/>
        <v>0</v>
      </c>
      <c r="CI58" s="159">
        <f t="shared" si="109"/>
        <v>0</v>
      </c>
      <c r="CJ58" s="167">
        <f t="shared" si="109"/>
        <v>0</v>
      </c>
      <c r="CK58" s="184">
        <f t="shared" si="109"/>
        <v>0</v>
      </c>
      <c r="CL58" s="155">
        <f t="shared" si="109"/>
        <v>0</v>
      </c>
      <c r="CM58" s="159">
        <f t="shared" si="109"/>
        <v>0</v>
      </c>
      <c r="CN58" s="166">
        <f t="shared" si="109"/>
        <v>0</v>
      </c>
      <c r="CO58" s="166">
        <f t="shared" si="109"/>
        <v>0</v>
      </c>
      <c r="CP58" s="301">
        <f t="shared" si="109"/>
        <v>0</v>
      </c>
      <c r="CQ58" s="284">
        <f t="shared" si="100"/>
        <v>0</v>
      </c>
      <c r="CR58" s="157">
        <f t="shared" si="101"/>
        <v>0</v>
      </c>
      <c r="CS58" s="161">
        <f t="shared" si="102"/>
        <v>0</v>
      </c>
    </row>
    <row r="59" spans="1:97" ht="15">
      <c r="A59" s="186" t="s">
        <v>376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4"/>
        <v>0</v>
      </c>
      <c r="AY59" s="156">
        <f t="shared" si="95"/>
        <v>0</v>
      </c>
      <c r="AZ59" s="175">
        <f t="shared" si="96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0"/>
        <v>0</v>
      </c>
      <c r="CR59" s="157">
        <f t="shared" si="101"/>
        <v>0</v>
      </c>
      <c r="CS59" s="161">
        <f t="shared" si="102"/>
        <v>0</v>
      </c>
    </row>
    <row r="60" spans="1:97" ht="15">
      <c r="A60" s="186" t="s">
        <v>377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4"/>
        <v>0</v>
      </c>
      <c r="AY60" s="156">
        <f t="shared" si="95"/>
        <v>0</v>
      </c>
      <c r="AZ60" s="175">
        <f t="shared" si="96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0"/>
        <v>0</v>
      </c>
      <c r="CR60" s="157">
        <f t="shared" si="101"/>
        <v>0</v>
      </c>
      <c r="CS60" s="161">
        <f t="shared" si="102"/>
        <v>0</v>
      </c>
    </row>
    <row r="61" spans="1:97" ht="15">
      <c r="A61" s="186" t="s">
        <v>380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4"/>
        <v>0</v>
      </c>
      <c r="AY61" s="156">
        <f t="shared" si="95"/>
        <v>0</v>
      </c>
      <c r="AZ61" s="175">
        <f t="shared" si="96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0"/>
        <v>0</v>
      </c>
      <c r="CR61" s="157">
        <f t="shared" si="101"/>
        <v>0</v>
      </c>
      <c r="CS61" s="161">
        <f t="shared" si="102"/>
        <v>0</v>
      </c>
    </row>
    <row r="62" spans="1:97" ht="15">
      <c r="A62" s="186" t="s">
        <v>379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4"/>
        <v>0</v>
      </c>
      <c r="AY62" s="156">
        <f t="shared" si="95"/>
        <v>0</v>
      </c>
      <c r="AZ62" s="175">
        <f t="shared" si="96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0"/>
        <v>0</v>
      </c>
      <c r="CR62" s="157">
        <f t="shared" si="101"/>
        <v>0</v>
      </c>
      <c r="CS62" s="161">
        <f t="shared" si="102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4"/>
        <v>0</v>
      </c>
      <c r="AY63" s="156">
        <f t="shared" si="95"/>
        <v>0</v>
      </c>
      <c r="AZ63" s="175">
        <f t="shared" si="96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0"/>
        <v>0</v>
      </c>
      <c r="CR63" s="157">
        <f t="shared" si="101"/>
        <v>0</v>
      </c>
      <c r="CS63" s="161">
        <f t="shared" si="102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4"/>
        <v>0</v>
      </c>
      <c r="AY64" s="156">
        <f t="shared" si="95"/>
        <v>0</v>
      </c>
      <c r="AZ64" s="175">
        <f t="shared" si="96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0"/>
        <v>0</v>
      </c>
      <c r="CR64" s="157">
        <f t="shared" si="101"/>
        <v>0</v>
      </c>
      <c r="CS64" s="161">
        <f t="shared" si="102"/>
        <v>0</v>
      </c>
    </row>
    <row r="65" spans="1:97" ht="15.75" thickBot="1">
      <c r="A65" s="186" t="s">
        <v>382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4"/>
        <v>0</v>
      </c>
      <c r="AY65" s="177">
        <f t="shared" si="95"/>
        <v>0</v>
      </c>
      <c r="AZ65" s="178">
        <f t="shared" si="96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0"/>
        <v>0</v>
      </c>
      <c r="CR65" s="162">
        <f t="shared" si="101"/>
        <v>0</v>
      </c>
      <c r="CS65" s="163">
        <f t="shared" si="102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CE2:CG2"/>
    <mergeCell ref="BV1:BX1"/>
    <mergeCell ref="BY1:CA1"/>
    <mergeCell ref="CB1:CD1"/>
    <mergeCell ref="CE1:CG1"/>
    <mergeCell ref="CH2:CJ2"/>
    <mergeCell ref="BP2:BR2"/>
    <mergeCell ref="BS2:BU2"/>
    <mergeCell ref="BV2:BX2"/>
    <mergeCell ref="BY2:CA2"/>
    <mergeCell ref="CB2:CD2"/>
    <mergeCell ref="T1:V2"/>
    <mergeCell ref="W1:Y2"/>
    <mergeCell ref="AU1:AW2"/>
    <mergeCell ref="Z1:AB2"/>
    <mergeCell ref="AF1:AH1"/>
    <mergeCell ref="A1:A3"/>
    <mergeCell ref="B1:D1"/>
    <mergeCell ref="B2:D2"/>
    <mergeCell ref="E1:G2"/>
    <mergeCell ref="H1:J2"/>
    <mergeCell ref="Q1:S2"/>
    <mergeCell ref="K1:M2"/>
    <mergeCell ref="N1:P2"/>
    <mergeCell ref="AF2:AH2"/>
    <mergeCell ref="AO1:AQ2"/>
    <mergeCell ref="AI1:AK2"/>
    <mergeCell ref="AL1:AN2"/>
    <mergeCell ref="AC1:AE1"/>
    <mergeCell ref="AC2:AE2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2019-10-17T07:01:42Z</cp:lastPrinted>
  <dcterms:created xsi:type="dcterms:W3CDTF">2003-01-16T12:55:40Z</dcterms:created>
  <dcterms:modified xsi:type="dcterms:W3CDTF">2019-10-31T14:53:27Z</dcterms:modified>
  <cp:category/>
  <cp:version/>
  <cp:contentType/>
  <cp:contentStatus/>
</cp:coreProperties>
</file>